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vml" ContentType="application/vnd.openxmlformats-officedocument.vmlDrawing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drawings/drawing3.xml" ContentType="application/vnd.openxmlformats-officedocument.drawing+xml"/>
  <Override PartName="/xl/ctrlProps/ctrlProp19.xml" ContentType="application/vnd.ms-excel.controlproperties+xml"/>
  <Override PartName="/xl/drawings/drawing4.xml" ContentType="application/vnd.openxmlformats-officedocument.drawing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 codeName="{8C4F1C90-05EB-6A55-5F09-09C24B55AC0B}"/>
  <workbookPr codeName="ThisWorkbook" autoCompressPictures="0"/>
  <bookViews>
    <workbookView xWindow="0" yWindow="0" windowWidth="32620" windowHeight="20560"/>
  </bookViews>
  <sheets>
    <sheet name="Input" sheetId="1" r:id="rId1"/>
    <sheet name="Output" sheetId="2" r:id="rId2"/>
    <sheet name="Auto" sheetId="4" state="hidden" r:id="rId3"/>
    <sheet name="Hidden" sheetId="7" state="hidden" r:id="rId4"/>
    <sheet name="SQL" sheetId="5" state="hidden" r:id="rId5"/>
    <sheet name="TraceElements" sheetId="8" r:id="rId6"/>
    <sheet name="LookupTrace" sheetId="9" state="hidden" r:id="rId7"/>
  </sheets>
  <definedNames>
    <definedName name="AdiabaticOffset">Hidden!$N$20</definedName>
    <definedName name="AdiabaticState">Hidden!$M$20</definedName>
    <definedName name="cht">Input!$H$69</definedName>
    <definedName name="chtTMO1">Input!$F$69</definedName>
    <definedName name="chtTMO2">Input!$F$70</definedName>
    <definedName name="CL">Input!$C$11</definedName>
    <definedName name="CS">Input!$C$10</definedName>
    <definedName name="deltaHAlpha">Input!$C$7</definedName>
    <definedName name="deltaHBeta">Input!$C$9</definedName>
    <definedName name="Failures">Auto!$H$9</definedName>
    <definedName name="fO">Input!$C$16</definedName>
    <definedName name="IsAuto" localSheetId="3">Hidden!$C$22</definedName>
    <definedName name="MagmaState" localSheetId="3">Hidden!$B$20</definedName>
    <definedName name="MonteCarloStop">Hidden!$J$17</definedName>
    <definedName name="RechargeState" localSheetId="3">Hidden!$C$20</definedName>
    <definedName name="RunAsADO">Hidden!$C$15</definedName>
    <definedName name="SoFar">Auto!$B$9</definedName>
    <definedName name="Te">Input!$C$5</definedName>
    <definedName name="TMalpha">Input!$C$6</definedName>
    <definedName name="TMbeta">Input!$C$8</definedName>
    <definedName name="TMO">Input!$C$17</definedName>
    <definedName name="TracesState">Hidden!$D$20</definedName>
    <definedName name="TRO">Input!$C$15</definedName>
    <definedName name="Xe">Input!$C$4</definedName>
    <definedName name="XMO">Input!$C$13</definedName>
    <definedName name="XRO">Input!$C$14</definedName>
  </definedNames>
  <calcPr calcId="140001" iterate="1" iterateCount="1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70" i="1" l="1"/>
  <c r="H269" i="1"/>
  <c r="D269" i="1"/>
  <c r="C269" i="1"/>
  <c r="H268" i="1"/>
  <c r="D268" i="1"/>
  <c r="K265" i="1"/>
  <c r="I265" i="1"/>
  <c r="G265" i="1"/>
  <c r="E265" i="1"/>
  <c r="C265" i="1"/>
  <c r="F6" i="4"/>
  <c r="E6" i="4"/>
  <c r="D6" i="4"/>
  <c r="C6" i="4"/>
  <c r="B6" i="4"/>
  <c r="C19" i="1"/>
  <c r="B7" i="4"/>
</calcChain>
</file>

<file path=xl/sharedStrings.xml><?xml version="1.0" encoding="utf-8"?>
<sst xmlns="http://schemas.openxmlformats.org/spreadsheetml/2006/main" count="301" uniqueCount="177">
  <si>
    <t>Toy Input</t>
  </si>
  <si>
    <t>Phase diagram parameters</t>
  </si>
  <si>
    <t>Xe</t>
  </si>
  <si>
    <t>Eutectic composition Mass fraction A</t>
  </si>
  <si>
    <t>Te</t>
  </si>
  <si>
    <t>Eutectic temperature (K)</t>
  </si>
  <si>
    <t>TMalpha</t>
  </si>
  <si>
    <t>Melting temp phase alpha (K)</t>
  </si>
  <si>
    <t>deltaHalpha</t>
  </si>
  <si>
    <t>Fusion enthalpy phase alpha (J/kg)</t>
  </si>
  <si>
    <t>TMbeta</t>
  </si>
  <si>
    <t>Melting temp phase beta (K)</t>
  </si>
  <si>
    <t>deltaHbeta</t>
  </si>
  <si>
    <t>Heat of fusion phase beta (J/kg)</t>
  </si>
  <si>
    <t>CS</t>
  </si>
  <si>
    <t>Specific isobaric heat capacity (J/kg K)</t>
  </si>
  <si>
    <t>CL</t>
  </si>
  <si>
    <t>Initial Conditions</t>
  </si>
  <si>
    <t>XMO</t>
  </si>
  <si>
    <t>Initial melt composition, mass frac comp. A</t>
  </si>
  <si>
    <t>XRO</t>
  </si>
  <si>
    <t>Initial R magma composition, mass frac comp. A</t>
  </si>
  <si>
    <t>TRO</t>
  </si>
  <si>
    <t>Initial temp R Magma (K)</t>
  </si>
  <si>
    <t>fO</t>
  </si>
  <si>
    <t>TMO</t>
  </si>
  <si>
    <t>Initial temp of M Magma (K)</t>
  </si>
  <si>
    <t>Computed from Initial Conditions</t>
  </si>
  <si>
    <t>Conditional Computes from last run</t>
  </si>
  <si>
    <t>Results from last run</t>
  </si>
  <si>
    <t>don't write below this line</t>
  </si>
  <si>
    <t>Chart Data</t>
  </si>
  <si>
    <t>X</t>
  </si>
  <si>
    <t>Y</t>
  </si>
  <si>
    <t>Alpha Beta</t>
  </si>
  <si>
    <t>Magma Initial</t>
  </si>
  <si>
    <t>TE Eutectic</t>
  </si>
  <si>
    <t xml:space="preserve">Recharge Initial </t>
  </si>
  <si>
    <t>Final Results</t>
  </si>
  <si>
    <t>Liquidii</t>
  </si>
  <si>
    <t>Default Values</t>
  </si>
  <si>
    <t>Option Group Buttons</t>
  </si>
  <si>
    <t>Liquidus/Not</t>
  </si>
  <si>
    <t>Not Used</t>
  </si>
  <si>
    <t>Automated mode</t>
  </si>
  <si>
    <t>Automation</t>
  </si>
  <si>
    <t>Start</t>
  </si>
  <si>
    <t>Stop</t>
  </si>
  <si>
    <t>Step</t>
  </si>
  <si>
    <t>Implies</t>
  </si>
  <si>
    <t>Total</t>
  </si>
  <si>
    <t>So Far</t>
  </si>
  <si>
    <t>Start Index</t>
  </si>
  <si>
    <t>Failures</t>
  </si>
  <si>
    <t>Current Values</t>
  </si>
  <si>
    <t>Mass fraction M Magma</t>
  </si>
  <si>
    <t>mean</t>
  </si>
  <si>
    <t>hard clip min</t>
  </si>
  <si>
    <t>hard clip max</t>
  </si>
  <si>
    <t>Do a normally distributed random number</t>
  </si>
  <si>
    <t>Do a random number anywhere within the range</t>
  </si>
  <si>
    <t>YES</t>
  </si>
  <si>
    <t>1 sigma</t>
  </si>
  <si>
    <t>Inf</t>
  </si>
  <si>
    <t xml:space="preserve">Stop at </t>
  </si>
  <si>
    <t>Run as ADO</t>
  </si>
  <si>
    <t>Toy Output</t>
  </si>
  <si>
    <t>Results</t>
  </si>
  <si>
    <t>Ye</t>
  </si>
  <si>
    <t>deltaC</t>
  </si>
  <si>
    <t>YMO</t>
  </si>
  <si>
    <t>TMLiq</t>
  </si>
  <si>
    <t>YRO</t>
  </si>
  <si>
    <t>TRLiq</t>
  </si>
  <si>
    <t>XRLO</t>
  </si>
  <si>
    <t>YRLO</t>
  </si>
  <si>
    <t xml:space="preserve">State of R      </t>
  </si>
  <si>
    <t>HMin</t>
  </si>
  <si>
    <t>HMid</t>
  </si>
  <si>
    <t>HMax</t>
  </si>
  <si>
    <t>HO</t>
  </si>
  <si>
    <t>deltaTee</t>
  </si>
  <si>
    <t>Avg mass weighted initial temperature</t>
  </si>
  <si>
    <t>DI-AN</t>
  </si>
  <si>
    <t>Trace Element</t>
  </si>
  <si>
    <t>(TE) name</t>
  </si>
  <si>
    <t>Concentration</t>
  </si>
  <si>
    <t>Partition coefficients</t>
  </si>
  <si>
    <t>alpha</t>
  </si>
  <si>
    <t>beta</t>
  </si>
  <si>
    <t>(ppm) of TE in</t>
  </si>
  <si>
    <t>magma</t>
  </si>
  <si>
    <t>recharge</t>
  </si>
  <si>
    <t>in TE phase</t>
  </si>
  <si>
    <t>How many TEs?</t>
  </si>
  <si>
    <t>Trace Count</t>
  </si>
  <si>
    <t>at Q1</t>
  </si>
  <si>
    <t>Ni</t>
  </si>
  <si>
    <t>La</t>
  </si>
  <si>
    <t>Co</t>
  </si>
  <si>
    <r>
      <t xml:space="preserve">PA of </t>
    </r>
    <r>
      <rPr>
        <b/>
        <sz val="12"/>
        <color rgb="FF000000"/>
        <rFont val="Calibri"/>
        <family val="2"/>
      </rPr>
      <t>M</t>
    </r>
  </si>
  <si>
    <r>
      <t xml:space="preserve">PA of </t>
    </r>
    <r>
      <rPr>
        <b/>
        <sz val="12"/>
        <color rgb="FF000000"/>
        <rFont val="Calibri"/>
        <family val="2"/>
      </rPr>
      <t>R</t>
    </r>
  </si>
  <si>
    <t>IC cases</t>
  </si>
  <si>
    <t>TE Mass Balance Equations Needed</t>
  </si>
  <si>
    <t>L</t>
  </si>
  <si>
    <t>1a1, 2a1, 3a1, 4a1, 5a1, 6a1, 7a1, 8a1</t>
  </si>
  <si>
    <t>M1, R1</t>
  </si>
  <si>
    <t>L+α</t>
  </si>
  <si>
    <t>2b1, 3b1, 5b1, 8b1</t>
  </si>
  <si>
    <t>M1, R2a, R2b</t>
  </si>
  <si>
    <t>L+β</t>
  </si>
  <si>
    <t>1b1, 4b1, 6b1, 7b1</t>
  </si>
  <si>
    <t>α+β</t>
  </si>
  <si>
    <t>1c1, 2c1, 3c1, 4c1, 5c1, 6c1, 7c1, 8c1</t>
  </si>
  <si>
    <t>M1, R4a, R4b</t>
  </si>
  <si>
    <t>1a2, 2a2, 4a2, 7a2</t>
  </si>
  <si>
    <t>M2a, M2b, R1</t>
  </si>
  <si>
    <t>2b2</t>
  </si>
  <si>
    <t>M2a, M2b, R2a, R2b</t>
  </si>
  <si>
    <t>1b2, 4b2, 7b2</t>
  </si>
  <si>
    <t>M2a, M2b, R3a, R3b</t>
  </si>
  <si>
    <t>1c2, 2c2, 4c2, 7c2</t>
  </si>
  <si>
    <t>M2a, M2b, R4a, R4b</t>
  </si>
  <si>
    <t>3a2, 5a2, 6a2, 8a2</t>
  </si>
  <si>
    <t>M3a, M3b, R1</t>
  </si>
  <si>
    <t>3b2, 5b2, 8b2</t>
  </si>
  <si>
    <t>M3a, M3b, R2a, R2b</t>
  </si>
  <si>
    <t>6b2</t>
  </si>
  <si>
    <t>M3a, M3b, R3a, R3b</t>
  </si>
  <si>
    <t>3c2, 5c2, 6c2, 8c2</t>
  </si>
  <si>
    <t>M3a, M3b, R4a, R4b</t>
  </si>
  <si>
    <t>1a3, 2a3, 3a3, 4a3, 5a3, 6a3, 7a3, 8a3</t>
  </si>
  <si>
    <t>M4a, M4b, R1</t>
  </si>
  <si>
    <t>2b3, 3b3, 5b3, 8b3</t>
  </si>
  <si>
    <t>M4a, M4b, R2a, R2b</t>
  </si>
  <si>
    <t>M4a, M4b, R3a, R3b</t>
  </si>
  <si>
    <t>1c3, 2c3, 3c3, 4c3, 5c3, 6c3, 7c3, 8c3</t>
  </si>
  <si>
    <t>M4a, M4b, R4a, R4b</t>
  </si>
  <si>
    <t>1b3, 4b3, 6b3, 7b3</t>
  </si>
  <si>
    <t>mass frac beta RO</t>
  </si>
  <si>
    <t>mass frac liquid RO</t>
  </si>
  <si>
    <t>M1, R3a, R3b</t>
  </si>
  <si>
    <t>Adiabatic</t>
  </si>
  <si>
    <t>XH</t>
  </si>
  <si>
    <t xml:space="preserve">FINAL TEMPERATURE (TH)= </t>
  </si>
  <si>
    <t xml:space="preserve">MELT COMPOSITION, X=: </t>
  </si>
  <si>
    <t>XMLO</t>
  </si>
  <si>
    <t>YMLO</t>
  </si>
  <si>
    <t xml:space="preserve">State of M      </t>
  </si>
  <si>
    <t>mass frac alpha MO</t>
  </si>
  <si>
    <t>mass frac liquid MO</t>
  </si>
  <si>
    <t>HM Alpha plus L</t>
  </si>
  <si>
    <t>HR Beta plus L</t>
  </si>
  <si>
    <t>INITIAL STATE case 1B2; FINAL OUTCOME 2 (L + alpha).</t>
  </si>
  <si>
    <t xml:space="preserve">PHASE ASSEMBLAGE: </t>
  </si>
  <si>
    <t xml:space="preserve">    mass fraction alpha (wHalpha)= </t>
  </si>
  <si>
    <t xml:space="preserve">    mass fraction liquid (wHl)= </t>
  </si>
  <si>
    <t>DIABATIC HYBRIDIZATION; fraction of initial enthalpy retained is PHI=</t>
  </si>
  <si>
    <t>Isotopic Ratio</t>
  </si>
  <si>
    <t>of TE in</t>
  </si>
  <si>
    <t xml:space="preserve">   Conc of Ni in liquid</t>
  </si>
  <si>
    <t xml:space="preserve">   Conc of Ni in beta</t>
  </si>
  <si>
    <t xml:space="preserve">   Conc of La in liquid</t>
  </si>
  <si>
    <t xml:space="preserve">   Conc of La in beta</t>
  </si>
  <si>
    <t xml:space="preserve">   Conc of Co in liquid</t>
  </si>
  <si>
    <t xml:space="preserve">   Conc of Co in beta</t>
  </si>
  <si>
    <t xml:space="preserve">   Conc of Ni in alpha</t>
  </si>
  <si>
    <t xml:space="preserve">   Conc of La in alpha</t>
  </si>
  <si>
    <t xml:space="preserve">   Conc of Co in alpha</t>
  </si>
  <si>
    <t xml:space="preserve">   Concentration of Ni in liquid</t>
  </si>
  <si>
    <t xml:space="preserve">   Concentration of Ni in alpha</t>
  </si>
  <si>
    <t xml:space="preserve">   Concentration of La in liquid</t>
  </si>
  <si>
    <t xml:space="preserve">   Concentration of La in alpha</t>
  </si>
  <si>
    <t xml:space="preserve">   Isotropic Ratio of La in bulk Hybrid Magma H</t>
  </si>
  <si>
    <t xml:space="preserve">   Concentration of Co in liquid</t>
  </si>
  <si>
    <t xml:space="preserve">   Concentration of Co in alpha</t>
  </si>
  <si>
    <t>ToyModel04D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</si>
</sst>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0.000"/>
  </numFmts>
  <fonts count="12" x14ac:knownFonts="1">
    <font>
      <sz val="12"/>
      <color theme="1"/>
      <name val="Tahoma"/>
      <family val="2"/>
    </font>
    <font>
      <b/>
      <i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rgb="FF000000"/>
      <name val="Lucida Grande"/>
    </font>
    <font>
      <sz val="8"/>
      <color rgb="FF000000"/>
      <name val="Tahoma"/>
      <family val="2"/>
    </font>
    <font>
      <sz val="12"/>
      <color rgb="FF000000"/>
      <name val="Tahoma"/>
      <family val="2"/>
    </font>
    <font>
      <b/>
      <sz val="12"/>
      <color theme="1"/>
      <name val="Tahoma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1" fillId="0" borderId="0" xfId="0" applyFont="1" applyAlignment="1" applyProtection="1">
      <alignment horizontal="center" vertical="center"/>
      <protection locked="0"/>
    </xf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Protection="1"/>
    <xf numFmtId="0" fontId="0" fillId="0" borderId="1" xfId="0" applyBorder="1" applyProtection="1"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0" fontId="2" fillId="3" borderId="4" xfId="0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0" fontId="2" fillId="5" borderId="5" xfId="0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6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Alignment="1" applyProtection="1">
      <alignment horizontal="center"/>
      <protection locked="0"/>
    </xf>
    <xf numFmtId="0" fontId="3" fillId="4" borderId="6" xfId="0" applyFont="1" applyFill="1" applyBorder="1" applyAlignment="1" applyProtection="1">
      <alignment horizontal="center"/>
      <protection locked="0"/>
    </xf>
    <xf numFmtId="0" fontId="3" fillId="4" borderId="7" xfId="0" applyFont="1" applyFill="1" applyBorder="1" applyAlignment="1" applyProtection="1">
      <alignment horizontal="center"/>
      <protection locked="0"/>
    </xf>
    <xf numFmtId="0" fontId="3" fillId="6" borderId="6" xfId="0" applyFont="1" applyFill="1" applyBorder="1" applyAlignment="1" applyProtection="1">
      <alignment horizontal="center"/>
      <protection locked="0"/>
    </xf>
    <xf numFmtId="0" fontId="3" fillId="6" borderId="7" xfId="0" applyFont="1" applyFill="1" applyBorder="1" applyAlignment="1" applyProtection="1">
      <alignment horizontal="center"/>
      <protection locked="0"/>
    </xf>
    <xf numFmtId="0" fontId="3" fillId="5" borderId="6" xfId="0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ill="1" applyBorder="1" applyAlignment="1" applyProtection="1">
      <alignment horizontal="center"/>
      <protection locked="0"/>
    </xf>
    <xf numFmtId="0" fontId="0" fillId="4" borderId="8" xfId="0" applyFill="1" applyBorder="1" applyAlignment="1" applyProtection="1">
      <alignment horizontal="center"/>
      <protection locked="0"/>
    </xf>
    <xf numFmtId="0" fontId="0" fillId="4" borderId="9" xfId="0" applyFill="1" applyBorder="1" applyAlignment="1" applyProtection="1">
      <alignment horizontal="center"/>
      <protection locked="0"/>
    </xf>
    <xf numFmtId="0" fontId="0" fillId="6" borderId="8" xfId="0" applyFill="1" applyBorder="1" applyAlignment="1" applyProtection="1">
      <alignment horizontal="center"/>
      <protection locked="0"/>
    </xf>
    <xf numFmtId="0" fontId="0" fillId="6" borderId="9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protection locked="0"/>
    </xf>
    <xf numFmtId="0" fontId="0" fillId="5" borderId="4" xfId="0" applyFill="1" applyBorder="1" applyAlignment="1" applyProtection="1">
      <protection locked="0"/>
    </xf>
    <xf numFmtId="0" fontId="0" fillId="5" borderId="8" xfId="0" applyFill="1" applyBorder="1" applyAlignment="1" applyProtection="1">
      <protection locked="0"/>
    </xf>
    <xf numFmtId="0" fontId="0" fillId="5" borderId="9" xfId="0" applyFill="1" applyBorder="1" applyAlignment="1" applyProtection="1">
      <protection locked="0"/>
    </xf>
    <xf numFmtId="0" fontId="0" fillId="4" borderId="8" xfId="0" quotePrefix="1" applyFill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9" xfId="0" applyFont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center"/>
      <protection locked="0"/>
    </xf>
    <xf numFmtId="0" fontId="3" fillId="6" borderId="8" xfId="0" applyFont="1" applyFill="1" applyBorder="1" applyAlignment="1" applyProtection="1">
      <alignment horizontal="center"/>
      <protection locked="0"/>
    </xf>
    <xf numFmtId="0" fontId="3" fillId="6" borderId="9" xfId="0" applyFont="1" applyFill="1" applyBorder="1" applyAlignment="1" applyProtection="1">
      <alignment horizontal="center"/>
      <protection locked="0"/>
    </xf>
    <xf numFmtId="0" fontId="3" fillId="4" borderId="8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protection locked="0"/>
    </xf>
    <xf numFmtId="0" fontId="3" fillId="5" borderId="9" xfId="0" applyFont="1" applyFill="1" applyBorder="1" applyAlignment="1" applyProtection="1">
      <protection locked="0"/>
    </xf>
    <xf numFmtId="0" fontId="3" fillId="4" borderId="8" xfId="0" applyFont="1" applyFill="1" applyBorder="1" applyProtection="1">
      <protection locked="0"/>
    </xf>
    <xf numFmtId="0" fontId="3" fillId="4" borderId="9" xfId="0" applyFont="1" applyFill="1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4" borderId="8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4" borderId="11" xfId="0" applyFill="1" applyBorder="1" applyAlignment="1" applyProtection="1">
      <alignment horizontal="center"/>
      <protection locked="0"/>
    </xf>
    <xf numFmtId="0" fontId="0" fillId="6" borderId="10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4" borderId="10" xfId="0" applyFill="1" applyBorder="1" applyProtection="1">
      <protection locked="0"/>
    </xf>
    <xf numFmtId="0" fontId="0" fillId="4" borderId="11" xfId="0" applyFill="1" applyBorder="1" applyProtection="1">
      <protection locked="0"/>
    </xf>
    <xf numFmtId="0" fontId="0" fillId="5" borderId="10" xfId="0" applyFill="1" applyBorder="1" applyAlignment="1" applyProtection="1">
      <protection locked="0"/>
    </xf>
    <xf numFmtId="0" fontId="0" fillId="5" borderId="11" xfId="0" applyFill="1" applyBorder="1" applyAlignment="1" applyProtection="1"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/>
    <xf numFmtId="0" fontId="0" fillId="0" borderId="0" xfId="0" applyFont="1" applyFill="1" applyAlignme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/>
    </xf>
    <xf numFmtId="0" fontId="0" fillId="8" borderId="0" xfId="0" applyFill="1" applyAlignment="1">
      <alignment horizontal="center" vertical="center" wrapText="1"/>
    </xf>
    <xf numFmtId="0" fontId="0" fillId="7" borderId="0" xfId="0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7" borderId="0" xfId="0" applyFill="1" applyAlignment="1">
      <alignment horizontal="center"/>
    </xf>
    <xf numFmtId="0" fontId="0" fillId="0" borderId="0" xfId="0" applyBorder="1"/>
    <xf numFmtId="0" fontId="0" fillId="0" borderId="2" xfId="0" applyBorder="1"/>
    <xf numFmtId="0" fontId="0" fillId="7" borderId="0" xfId="0" applyFill="1" applyAlignment="1"/>
    <xf numFmtId="0" fontId="0" fillId="0" borderId="1" xfId="0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9" borderId="0" xfId="0" applyFill="1" applyAlignment="1">
      <alignment horizontal="center"/>
    </xf>
    <xf numFmtId="0" fontId="0" fillId="9" borderId="15" xfId="0" applyFill="1" applyBorder="1" applyAlignment="1">
      <alignment horizontal="center"/>
    </xf>
    <xf numFmtId="0" fontId="0" fillId="9" borderId="16" xfId="0" applyFill="1" applyBorder="1" applyAlignment="1">
      <alignment horizontal="center"/>
    </xf>
    <xf numFmtId="0" fontId="10" fillId="10" borderId="12" xfId="0" applyFont="1" applyFill="1" applyBorder="1" applyAlignment="1">
      <alignment horizontal="center" vertical="center"/>
    </xf>
    <xf numFmtId="0" fontId="10" fillId="10" borderId="20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/>
    </xf>
    <xf numFmtId="0" fontId="10" fillId="10" borderId="21" xfId="0" applyFont="1" applyFill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vertical="center"/>
    </xf>
    <xf numFmtId="0" fontId="10" fillId="0" borderId="25" xfId="0" applyFont="1" applyBorder="1" applyAlignment="1">
      <alignment horizontal="center" vertical="center" wrapText="1"/>
    </xf>
    <xf numFmtId="0" fontId="0" fillId="0" borderId="0" xfId="0" applyFill="1" applyProtection="1">
      <protection locked="0"/>
    </xf>
    <xf numFmtId="0" fontId="4" fillId="0" borderId="0" xfId="0" applyFont="1" applyFill="1" applyProtection="1">
      <protection locked="0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protection locked="0"/>
    </xf>
    <xf numFmtId="0" fontId="0" fillId="0" borderId="0" xfId="0" quotePrefix="1" applyFill="1" applyBorder="1" applyAlignment="1" applyProtection="1">
      <alignment horizontal="center"/>
      <protection locked="0"/>
    </xf>
    <xf numFmtId="0" fontId="3" fillId="0" borderId="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2" xfId="0" applyBorder="1" applyProtection="1">
      <protection locked="0"/>
    </xf>
    <xf numFmtId="2" fontId="0" fillId="0" borderId="0" xfId="0" applyNumberFormat="1"/>
    <xf numFmtId="164" fontId="0" fillId="9" borderId="0" xfId="0" applyNumberFormat="1" applyFill="1" applyBorder="1" applyAlignment="1">
      <alignment horizontal="center"/>
    </xf>
    <xf numFmtId="165" fontId="0" fillId="0" borderId="0" xfId="0" applyNumberFormat="1"/>
    <xf numFmtId="0" fontId="3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0" borderId="2" xfId="0" applyFont="1" applyFill="1" applyBorder="1" applyAlignment="1" applyProtection="1">
      <alignment horizontal="center"/>
      <protection locked="0"/>
    </xf>
    <xf numFmtId="0" fontId="5" fillId="3" borderId="0" xfId="0" applyFont="1" applyFill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0" fillId="7" borderId="0" xfId="0" applyFill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alcChain" Target="calcChain.xml"/><Relationship Id="rId12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Alpha Beta Liquidii</c:v>
          </c:tx>
          <c:spPr>
            <a:ln w="38100">
              <a:solidFill>
                <a:schemeClr val="tx2">
                  <a:lumMod val="75000"/>
                </a:schemeClr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tx2">
                  <a:lumMod val="75000"/>
                </a:schemeClr>
              </a:solidFill>
              <a:ln>
                <a:solidFill>
                  <a:srgbClr val="666699"/>
                </a:solidFill>
                <a:prstDash val="solid"/>
              </a:ln>
            </c:spPr>
          </c:marker>
          <c:xVal>
            <c:numRef>
              <c:f>Input!$C$268:$C$270</c:f>
              <c:numCache>
                <c:formatCode>General</c:formatCode>
                <c:ptCount val="3"/>
                <c:pt idx="0">
                  <c:v>0.0</c:v>
                </c:pt>
                <c:pt idx="1">
                  <c:v>0.42</c:v>
                </c:pt>
                <c:pt idx="2">
                  <c:v>1.0</c:v>
                </c:pt>
              </c:numCache>
            </c:numRef>
          </c:xVal>
          <c:yVal>
            <c:numRef>
              <c:f>Input!$D$268:$D$270</c:f>
              <c:numCache>
                <c:formatCode>General</c:formatCode>
                <c:ptCount val="3"/>
                <c:pt idx="0">
                  <c:v>1665.0</c:v>
                </c:pt>
                <c:pt idx="1">
                  <c:v>1547.0</c:v>
                </c:pt>
                <c:pt idx="2">
                  <c:v>1830.0</c:v>
                </c:pt>
              </c:numCache>
            </c:numRef>
          </c:yVal>
          <c:smooth val="0"/>
        </c:ser>
        <c:ser>
          <c:idx val="1"/>
          <c:order val="1"/>
          <c:tx>
            <c:v>Magma Initial State</c:v>
          </c:tx>
          <c:spPr>
            <a:ln w="47625">
              <a:solidFill>
                <a:schemeClr val="accent2">
                  <a:lumMod val="60000"/>
                  <a:lumOff val="40000"/>
                </a:schemeClr>
              </a:solidFill>
              <a:prstDash val="solid"/>
            </a:ln>
          </c:spPr>
          <c:marker>
            <c:symbol val="x"/>
            <c:size val="9"/>
            <c:spPr>
              <a:solidFill>
                <a:srgbClr val="FF0000"/>
              </a:solidFill>
              <a:ln>
                <a:solidFill>
                  <a:srgbClr val="993366"/>
                </a:solidFill>
                <a:prstDash val="solid"/>
              </a:ln>
            </c:spPr>
          </c:marker>
          <c:xVal>
            <c:numRef>
              <c:f>Input!$E$268:$E$270</c:f>
              <c:numCache>
                <c:formatCode>General</c:formatCode>
                <c:ptCount val="3"/>
                <c:pt idx="0">
                  <c:v>0.0</c:v>
                </c:pt>
                <c:pt idx="1">
                  <c:v>0.05</c:v>
                </c:pt>
                <c:pt idx="2">
                  <c:v>0.160169491525424</c:v>
                </c:pt>
              </c:numCache>
            </c:numRef>
          </c:xVal>
          <c:yVal>
            <c:numRef>
              <c:f>Input!$F$268:$F$270</c:f>
              <c:numCache>
                <c:formatCode>General</c:formatCode>
                <c:ptCount val="3"/>
                <c:pt idx="0">
                  <c:v>1620.0</c:v>
                </c:pt>
                <c:pt idx="1">
                  <c:v>1620.0</c:v>
                </c:pt>
                <c:pt idx="2">
                  <c:v>1620.0</c:v>
                </c:pt>
              </c:numCache>
            </c:numRef>
          </c:yVal>
          <c:smooth val="0"/>
        </c:ser>
        <c:ser>
          <c:idx val="2"/>
          <c:order val="2"/>
          <c:tx>
            <c:v>Eutectic</c:v>
          </c:tx>
          <c:spPr>
            <a:ln w="38100">
              <a:solidFill>
                <a:schemeClr val="tx1"/>
              </a:solidFill>
              <a:prstDash val="solid"/>
            </a:ln>
          </c:spPr>
          <c:marker>
            <c:symbol val="diamond"/>
            <c:size val="10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dLbls>
            <c:dLbl>
              <c:idx val="2"/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  <c:dLblPos val="r"/>
              <c:showLegendKey val="0"/>
              <c:showVal val="1"/>
              <c:showCatName val="1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Input!$G$268:$G$270</c:f>
              <c:numCache>
                <c:formatCode>General</c:formatCode>
                <c:ptCount val="3"/>
                <c:pt idx="0">
                  <c:v>0.0</c:v>
                </c:pt>
                <c:pt idx="1">
                  <c:v>1.0</c:v>
                </c:pt>
              </c:numCache>
            </c:numRef>
          </c:xVal>
          <c:yVal>
            <c:numRef>
              <c:f>Input!$H$268:$H$270</c:f>
              <c:numCache>
                <c:formatCode>General</c:formatCode>
                <c:ptCount val="3"/>
                <c:pt idx="0">
                  <c:v>1547.0</c:v>
                </c:pt>
                <c:pt idx="1">
                  <c:v>1547.0</c:v>
                </c:pt>
              </c:numCache>
            </c:numRef>
          </c:yVal>
          <c:smooth val="0"/>
        </c:ser>
        <c:ser>
          <c:idx val="3"/>
          <c:order val="3"/>
          <c:tx>
            <c:v>Recharge Initial State</c:v>
          </c:tx>
          <c:spPr>
            <a:ln>
              <a:solidFill>
                <a:schemeClr val="tx2">
                  <a:lumMod val="20000"/>
                  <a:lumOff val="80000"/>
                </a:schemeClr>
              </a:solidFill>
            </a:ln>
          </c:spPr>
          <c:marker>
            <c:symbol val="x"/>
            <c:size val="9"/>
            <c:spPr>
              <a:solidFill>
                <a:schemeClr val="tx2">
                  <a:lumMod val="40000"/>
                  <a:lumOff val="60000"/>
                </a:schemeClr>
              </a:solidFill>
              <a:ln w="9525" cap="rnd" cmpd="sng"/>
            </c:spPr>
          </c:marker>
          <c:xVal>
            <c:numRef>
              <c:f>Input!$I$268:$I$270</c:f>
              <c:numCache>
                <c:formatCode>General</c:formatCode>
                <c:ptCount val="3"/>
                <c:pt idx="0">
                  <c:v>1.0</c:v>
                </c:pt>
                <c:pt idx="1">
                  <c:v>0.6</c:v>
                </c:pt>
                <c:pt idx="2">
                  <c:v>0.569611307420495</c:v>
                </c:pt>
              </c:numCache>
            </c:numRef>
          </c:xVal>
          <c:yVal>
            <c:numRef>
              <c:f>Input!$J$268:$J$270</c:f>
              <c:numCache>
                <c:formatCode>General</c:formatCode>
                <c:ptCount val="3"/>
                <c:pt idx="0">
                  <c:v>1620.0</c:v>
                </c:pt>
                <c:pt idx="1">
                  <c:v>1620.0</c:v>
                </c:pt>
                <c:pt idx="2">
                  <c:v>1620.0</c:v>
                </c:pt>
              </c:numCache>
            </c:numRef>
          </c:yVal>
          <c:smooth val="0"/>
        </c:ser>
        <c:ser>
          <c:idx val="4"/>
          <c:order val="4"/>
          <c:tx>
            <c:v>Outcome</c:v>
          </c:tx>
          <c:spPr>
            <a:ln>
              <a:solidFill>
                <a:srgbClr val="FFC000"/>
              </a:solidFill>
            </a:ln>
          </c:spPr>
          <c:marker>
            <c:symbol val="circle"/>
            <c:size val="12"/>
            <c:spPr>
              <a:solidFill>
                <a:srgbClr val="FFFF00"/>
              </a:solidFill>
            </c:spPr>
          </c:marker>
          <c:xVal>
            <c:numRef>
              <c:f>Input!$K$268:$K$270</c:f>
              <c:numCache>
                <c:formatCode>General</c:formatCode>
                <c:ptCount val="3"/>
                <c:pt idx="0">
                  <c:v>0.0</c:v>
                </c:pt>
                <c:pt idx="1">
                  <c:v>0.325</c:v>
                </c:pt>
                <c:pt idx="2">
                  <c:v>0.404900734350374</c:v>
                </c:pt>
              </c:numCache>
            </c:numRef>
          </c:xVal>
          <c:yVal>
            <c:numRef>
              <c:f>Input!$L$268:$L$270</c:f>
              <c:numCache>
                <c:formatCode>General</c:formatCode>
                <c:ptCount val="3"/>
                <c:pt idx="0">
                  <c:v>1551.242174634895</c:v>
                </c:pt>
                <c:pt idx="1">
                  <c:v>1551.242174634895</c:v>
                </c:pt>
                <c:pt idx="2">
                  <c:v>1551.242174634895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86746872"/>
        <c:axId val="2052522712"/>
      </c:scatterChart>
      <c:valAx>
        <c:axId val="2086746872"/>
        <c:scaling>
          <c:orientation val="minMax"/>
          <c:max val="1.0"/>
        </c:scaling>
        <c:delete val="0"/>
        <c:axPos val="b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ysDash"/>
            </a:ln>
          </c:spPr>
        </c:min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52522712"/>
        <c:crosses val="autoZero"/>
        <c:crossBetween val="midCat"/>
        <c:minorUnit val="0.05"/>
      </c:valAx>
      <c:valAx>
        <c:axId val="2052522712"/>
        <c:scaling>
          <c:orientation val="minMax"/>
          <c:max val="1845.0"/>
          <c:min val="1392.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6746872"/>
        <c:crosses val="autoZero"/>
        <c:crossBetween val="midCat"/>
        <c:majorUnit val="100.0"/>
        <c:minorUnit val="50.0"/>
      </c:valAx>
      <c:spPr>
        <a:solidFill>
          <a:srgbClr val="FFFFFF"/>
        </a:solidFill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1.0" l="0.75" r="0.75" t="1.0" header="0.5" footer="0.5"/>
    <c:pageSetup/>
  </c:printSettings>
</c:chartSpace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GBox" noThreeD="1"/>
</file>

<file path=xl/ctrlProps/ctrlProp12.xml><?xml version="1.0" encoding="utf-8"?>
<formControlPr xmlns="http://schemas.microsoft.com/office/spreadsheetml/2009/9/main" objectType="Radio" firstButton="1" fmlaLink="Hidden!$M$20" lockText="1" noThreeD="1"/>
</file>

<file path=xl/ctrlProps/ctrlProp13.xml><?xml version="1.0" encoding="utf-8"?>
<formControlPr xmlns="http://schemas.microsoft.com/office/spreadsheetml/2009/9/main" objectType="Radio" checked="Checked" lockText="1" noThreeD="1"/>
</file>

<file path=xl/ctrlProps/ctrlProp14.xml><?xml version="1.0" encoding="utf-8"?>
<formControlPr xmlns="http://schemas.microsoft.com/office/spreadsheetml/2009/9/main" objectType="Drop" dropStyle="combo" dx="16" fmlaLink="Hidden!$N$20" fmlaRange="Hidden!$O$23:$O$143" noThreeD="1" sel="106" val="0"/>
</file>

<file path=xl/ctrlProps/ctrlProp15.xml><?xml version="1.0" encoding="utf-8"?>
<formControlPr xmlns="http://schemas.microsoft.com/office/spreadsheetml/2009/9/main" objectType="Label" lockText="1"/>
</file>

<file path=xl/ctrlProps/ctrlProp16.xml><?xml version="1.0" encoding="utf-8"?>
<formControlPr xmlns="http://schemas.microsoft.com/office/spreadsheetml/2009/9/main" objectType="Button" lockText="1"/>
</file>

<file path=xl/ctrlProps/ctrlProp17.xml><?xml version="1.0" encoding="utf-8"?>
<formControlPr xmlns="http://schemas.microsoft.com/office/spreadsheetml/2009/9/main" objectType="Button" lockText="1"/>
</file>

<file path=xl/ctrlProps/ctrlProp18.xml><?xml version="1.0" encoding="utf-8"?>
<formControlPr xmlns="http://schemas.microsoft.com/office/spreadsheetml/2009/9/main" objectType="Button" lockText="1"/>
</file>

<file path=xl/ctrlProps/ctrlProp19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20.xml><?xml version="1.0" encoding="utf-8"?>
<formControlPr xmlns="http://schemas.microsoft.com/office/spreadsheetml/2009/9/main" objectType="Drop" dropLines="70" dropStyle="combo" dx="16" fmlaLink="Hidden!$Q$1" fmlaRange="Hidden!$P$1:$P$10" sel="3" val="0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Hidden!$C$20" lockText="1" noThreeD="1"/>
</file>

<file path=xl/ctrlProps/ctrlProp6.xml><?xml version="1.0" encoding="utf-8"?>
<formControlPr xmlns="http://schemas.microsoft.com/office/spreadsheetml/2009/9/main" objectType="Radio" checked="Checked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checked="Checked" firstButton="1" fmlaLink="Hidden!$D$20" lockText="1" noThreeD="1"/>
</file>

<file path=xl/ctrlProps/ctrlProp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0</xdr:colOff>
          <xdr:row>2</xdr:row>
          <xdr:rowOff>127000</xdr:rowOff>
        </xdr:from>
        <xdr:to>
          <xdr:col>4</xdr:col>
          <xdr:colOff>863600</xdr:colOff>
          <xdr:row>4</xdr:row>
          <xdr:rowOff>152400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Default Column B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76200</xdr:colOff>
          <xdr:row>5</xdr:row>
          <xdr:rowOff>25400</xdr:rowOff>
        </xdr:from>
        <xdr:to>
          <xdr:col>4</xdr:col>
          <xdr:colOff>1841500</xdr:colOff>
          <xdr:row>7</xdr:row>
          <xdr:rowOff>177800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Compute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1041400</xdr:colOff>
          <xdr:row>2</xdr:row>
          <xdr:rowOff>127000</xdr:rowOff>
        </xdr:from>
        <xdr:to>
          <xdr:col>4</xdr:col>
          <xdr:colOff>1905000</xdr:colOff>
          <xdr:row>4</xdr:row>
          <xdr:rowOff>152400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Default   </a:t>
              </a:r>
            </a:p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DI-An</a:t>
              </a:r>
            </a:p>
          </xdr:txBody>
        </xdr:sp>
        <xdr:clientData fPrintsWithSheet="0"/>
      </xdr:twoCellAnchor>
    </mc:Choice>
    <mc:Fallback/>
  </mc:AlternateContent>
  <xdr:twoCellAnchor>
    <xdr:from>
      <xdr:col>5</xdr:col>
      <xdr:colOff>0</xdr:colOff>
      <xdr:row>0</xdr:row>
      <xdr:rowOff>0</xdr:rowOff>
    </xdr:from>
    <xdr:to>
      <xdr:col>13</xdr:col>
      <xdr:colOff>904875</xdr:colOff>
      <xdr:row>17</xdr:row>
      <xdr:rowOff>123825</xdr:rowOff>
    </xdr:to>
    <xdr:graphicFrame macro="">
      <xdr:nvGraphicFramePr>
        <xdr:cNvPr id="10" name="chtPhaseDiagram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8</xdr:row>
          <xdr:rowOff>114300</xdr:rowOff>
        </xdr:from>
        <xdr:to>
          <xdr:col>4</xdr:col>
          <xdr:colOff>2654300</xdr:colOff>
          <xdr:row>11</xdr:row>
          <xdr:rowOff>127000</xdr:rowOff>
        </xdr:to>
        <xdr:sp macro="" textlink="">
          <xdr:nvSpPr>
            <xdr:cNvPr id="1036" name="Group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Magma Liquid State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8</xdr:row>
          <xdr:rowOff>177800</xdr:rowOff>
        </xdr:from>
        <xdr:to>
          <xdr:col>4</xdr:col>
          <xdr:colOff>2324100</xdr:colOff>
          <xdr:row>9</xdr:row>
          <xdr:rowOff>190500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 Magma: at Liquidus temperature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9</xdr:row>
          <xdr:rowOff>177800</xdr:rowOff>
        </xdr:from>
        <xdr:to>
          <xdr:col>4</xdr:col>
          <xdr:colOff>2057400</xdr:colOff>
          <xdr:row>11</xdr:row>
          <xdr:rowOff>88900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 Magma: super liquidus or sub liquidus or sub solidus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88900</xdr:colOff>
          <xdr:row>11</xdr:row>
          <xdr:rowOff>203200</xdr:rowOff>
        </xdr:from>
        <xdr:to>
          <xdr:col>4</xdr:col>
          <xdr:colOff>2654300</xdr:colOff>
          <xdr:row>14</xdr:row>
          <xdr:rowOff>190500</xdr:rowOff>
        </xdr:to>
        <xdr:sp macro="" textlink="">
          <xdr:nvSpPr>
            <xdr:cNvPr id="1043" name="Group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Trace Element Solution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12</xdr:row>
          <xdr:rowOff>76200</xdr:rowOff>
        </xdr:from>
        <xdr:to>
          <xdr:col>4</xdr:col>
          <xdr:colOff>1663700</xdr:colOff>
          <xdr:row>13</xdr:row>
          <xdr:rowOff>114300</xdr:rowOff>
        </xdr:to>
        <xdr:sp macro="" textlink="">
          <xdr:nvSpPr>
            <xdr:cNvPr id="1044" name="Option Button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431800</xdr:colOff>
          <xdr:row>13</xdr:row>
          <xdr:rowOff>127000</xdr:rowOff>
        </xdr:from>
        <xdr:to>
          <xdr:col>4</xdr:col>
          <xdr:colOff>1625600</xdr:colOff>
          <xdr:row>14</xdr:row>
          <xdr:rowOff>152400</xdr:rowOff>
        </xdr:to>
        <xdr:sp macro="" textlink="">
          <xdr:nvSpPr>
            <xdr:cNvPr id="1045" name="Option Button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901700</xdr:colOff>
          <xdr:row>12</xdr:row>
          <xdr:rowOff>101600</xdr:rowOff>
        </xdr:from>
        <xdr:to>
          <xdr:col>4</xdr:col>
          <xdr:colOff>2070100</xdr:colOff>
          <xdr:row>13</xdr:row>
          <xdr:rowOff>152400</xdr:rowOff>
        </xdr:to>
        <xdr:sp macro="" textlink="">
          <xdr:nvSpPr>
            <xdr:cNvPr id="1046" name="EditTraces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Edit Traces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101600</xdr:colOff>
          <xdr:row>15</xdr:row>
          <xdr:rowOff>88900</xdr:rowOff>
        </xdr:from>
        <xdr:to>
          <xdr:col>4</xdr:col>
          <xdr:colOff>2654300</xdr:colOff>
          <xdr:row>18</xdr:row>
          <xdr:rowOff>139700</xdr:rowOff>
        </xdr:to>
        <xdr:sp macro="" textlink="">
          <xdr:nvSpPr>
            <xdr:cNvPr id="1050" name="Group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Adiabatic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431800</xdr:colOff>
          <xdr:row>15</xdr:row>
          <xdr:rowOff>203200</xdr:rowOff>
        </xdr:from>
        <xdr:to>
          <xdr:col>4</xdr:col>
          <xdr:colOff>1562100</xdr:colOff>
          <xdr:row>17</xdr:row>
          <xdr:rowOff>0</xdr:rowOff>
        </xdr:to>
        <xdr:sp macro="" textlink="">
          <xdr:nvSpPr>
            <xdr:cNvPr id="1051" name="Option Butto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431800</xdr:colOff>
          <xdr:row>17</xdr:row>
          <xdr:rowOff>25400</xdr:rowOff>
        </xdr:from>
        <xdr:to>
          <xdr:col>4</xdr:col>
          <xdr:colOff>1663700</xdr:colOff>
          <xdr:row>18</xdr:row>
          <xdr:rowOff>25400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1435100</xdr:colOff>
          <xdr:row>17</xdr:row>
          <xdr:rowOff>63500</xdr:rowOff>
        </xdr:from>
        <xdr:to>
          <xdr:col>4</xdr:col>
          <xdr:colOff>2044700</xdr:colOff>
          <xdr:row>18</xdr:row>
          <xdr:rowOff>63500</xdr:rowOff>
        </xdr:to>
        <xdr:sp macro="" textlink="">
          <xdr:nvSpPr>
            <xdr:cNvPr id="1053" name="DropDownPhi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1104900</xdr:colOff>
          <xdr:row>17</xdr:row>
          <xdr:rowOff>76200</xdr:rowOff>
        </xdr:from>
        <xdr:to>
          <xdr:col>4</xdr:col>
          <xdr:colOff>1409700</xdr:colOff>
          <xdr:row>18</xdr:row>
          <xdr:rowOff>76200</xdr:rowOff>
        </xdr:to>
        <xdr:sp macro="" textlink="">
          <xdr:nvSpPr>
            <xdr:cNvPr id="1054" name="Phi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0" anchor="t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Phi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127000</xdr:colOff>
          <xdr:row>0</xdr:row>
          <xdr:rowOff>101600</xdr:rowOff>
        </xdr:from>
        <xdr:to>
          <xdr:col>8</xdr:col>
          <xdr:colOff>520700</xdr:colOff>
          <xdr:row>1</xdr:row>
          <xdr:rowOff>127000</xdr:rowOff>
        </xdr:to>
        <xdr:sp macro="" textlink="">
          <xdr:nvSpPr>
            <xdr:cNvPr id="3073" name="cmdCancelAuto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Cancel Automated Mode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241300</xdr:colOff>
          <xdr:row>2</xdr:row>
          <xdr:rowOff>38100</xdr:rowOff>
        </xdr:from>
        <xdr:to>
          <xdr:col>8</xdr:col>
          <xdr:colOff>419100</xdr:colOff>
          <xdr:row>5</xdr:row>
          <xdr:rowOff>25400</xdr:rowOff>
        </xdr:to>
        <xdr:sp macro="" textlink="">
          <xdr:nvSpPr>
            <xdr:cNvPr id="3074" name="Button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Lucida Grande"/>
                  <a:ea typeface="Lucida Grande"/>
                  <a:cs typeface="Lucida Grande"/>
                </a:rPr>
                <a:t>Auto Compute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279400</xdr:colOff>
          <xdr:row>11</xdr:row>
          <xdr:rowOff>12700</xdr:rowOff>
        </xdr:from>
        <xdr:to>
          <xdr:col>8</xdr:col>
          <xdr:colOff>431800</xdr:colOff>
          <xdr:row>13</xdr:row>
          <xdr:rowOff>12700</xdr:rowOff>
        </xdr:to>
        <xdr:sp macro="" textlink="">
          <xdr:nvSpPr>
            <xdr:cNvPr id="3075" name="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Make C:\ToySQL.txt file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50800</xdr:colOff>
          <xdr:row>15</xdr:row>
          <xdr:rowOff>50800</xdr:rowOff>
        </xdr:from>
        <xdr:to>
          <xdr:col>7</xdr:col>
          <xdr:colOff>685800</xdr:colOff>
          <xdr:row>17</xdr:row>
          <xdr:rowOff>25400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en-US" sz="12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 Monte Carlo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25400</xdr:colOff>
          <xdr:row>1</xdr:row>
          <xdr:rowOff>139700</xdr:rowOff>
        </xdr:from>
        <xdr:to>
          <xdr:col>9</xdr:col>
          <xdr:colOff>0</xdr:colOff>
          <xdr:row>2</xdr:row>
          <xdr:rowOff>190500</xdr:rowOff>
        </xdr:to>
        <xdr:sp macro="" textlink="">
          <xdr:nvSpPr>
            <xdr:cNvPr id="11268" name="Drop Dow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" Type="http://schemas.openxmlformats.org/officeDocument/2006/relationships/ctrlProp" Target="../ctrlProps/ctrlProp9.xml"/><Relationship Id="rId12" Type="http://schemas.openxmlformats.org/officeDocument/2006/relationships/ctrlProp" Target="../ctrlProps/ctrlProp10.xml"/><Relationship Id="rId13" Type="http://schemas.openxmlformats.org/officeDocument/2006/relationships/ctrlProp" Target="../ctrlProps/ctrlProp11.xml"/><Relationship Id="rId14" Type="http://schemas.openxmlformats.org/officeDocument/2006/relationships/ctrlProp" Target="../ctrlProps/ctrlProp12.xml"/><Relationship Id="rId15" Type="http://schemas.openxmlformats.org/officeDocument/2006/relationships/ctrlProp" Target="../ctrlProps/ctrlProp13.xml"/><Relationship Id="rId16" Type="http://schemas.openxmlformats.org/officeDocument/2006/relationships/ctrlProp" Target="../ctrlProps/ctrlProp14.xml"/><Relationship Id="rId17" Type="http://schemas.openxmlformats.org/officeDocument/2006/relationships/ctrlProp" Target="../ctrlProps/ctrlProp15.xml"/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trlProp" Target="../ctrlProps/ctrlProp1.xml"/><Relationship Id="rId4" Type="http://schemas.openxmlformats.org/officeDocument/2006/relationships/ctrlProp" Target="../ctrlProps/ctrlProp2.xml"/><Relationship Id="rId5" Type="http://schemas.openxmlformats.org/officeDocument/2006/relationships/ctrlProp" Target="../ctrlProps/ctrlProp3.xml"/><Relationship Id="rId6" Type="http://schemas.openxmlformats.org/officeDocument/2006/relationships/ctrlProp" Target="../ctrlProps/ctrlProp4.xml"/><Relationship Id="rId7" Type="http://schemas.openxmlformats.org/officeDocument/2006/relationships/ctrlProp" Target="../ctrlProps/ctrlProp5.xml"/><Relationship Id="rId8" Type="http://schemas.openxmlformats.org/officeDocument/2006/relationships/ctrlProp" Target="../ctrlProps/ctrlProp6.xml"/><Relationship Id="rId9" Type="http://schemas.openxmlformats.org/officeDocument/2006/relationships/ctrlProp" Target="../ctrlProps/ctrlProp7.xml"/><Relationship Id="rId10" Type="http://schemas.openxmlformats.org/officeDocument/2006/relationships/ctrlProp" Target="../ctrlProps/ctrlProp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6.xml"/><Relationship Id="rId4" Type="http://schemas.openxmlformats.org/officeDocument/2006/relationships/ctrlProp" Target="../ctrlProps/ctrlProp17.xml"/><Relationship Id="rId5" Type="http://schemas.openxmlformats.org/officeDocument/2006/relationships/ctrlProp" Target="../ctrlProps/ctrlProp18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Relationship Id="rId2" Type="http://schemas.openxmlformats.org/officeDocument/2006/relationships/vmlDrawing" Target="../drawings/vmlDrawing3.vml"/><Relationship Id="rId3" Type="http://schemas.openxmlformats.org/officeDocument/2006/relationships/ctrlProp" Target="../ctrlProps/ctrlProp1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Relationship Id="rId2" Type="http://schemas.openxmlformats.org/officeDocument/2006/relationships/vmlDrawing" Target="../drawings/vmlDrawing4.vml"/><Relationship Id="rId3" Type="http://schemas.openxmlformats.org/officeDocument/2006/relationships/ctrlProp" Target="../ctrlProps/ctrlProp2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L274"/>
  <sheetViews>
    <sheetView tabSelected="1" topLeftCell="C1" workbookViewId="0">
      <selection activeCell="E35" sqref="E35"/>
    </sheetView>
  </sheetViews>
  <sheetFormatPr baseColWidth="10" defaultColWidth="8.7109375" defaultRowHeight="15" x14ac:dyDescent="0"/>
  <cols>
    <col min="1" max="1" width="11.140625" customWidth="1"/>
    <col min="2" max="2" width="43.5703125" customWidth="1"/>
    <col min="3" max="3" width="11.140625" customWidth="1"/>
    <col min="4" max="4" width="6.28515625" customWidth="1"/>
    <col min="5" max="5" width="36.28515625" customWidth="1"/>
    <col min="6" max="20" width="11.140625" customWidth="1"/>
  </cols>
  <sheetData>
    <row r="1" spans="1:12" ht="20">
      <c r="A1" s="1" t="s">
        <v>176</v>
      </c>
      <c r="B1" s="2" t="s">
        <v>0</v>
      </c>
      <c r="C1" s="1"/>
      <c r="D1" s="3"/>
      <c r="E1" s="3"/>
      <c r="F1" s="3"/>
      <c r="G1" s="3"/>
      <c r="H1" s="3"/>
      <c r="I1" s="3"/>
      <c r="J1" s="3"/>
      <c r="K1" s="3"/>
      <c r="L1" s="3"/>
    </row>
    <row r="2" spans="1:1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spans="1:12" ht="17" thickBot="1">
      <c r="A3" s="120" t="s">
        <v>1</v>
      </c>
      <c r="B3" s="120"/>
      <c r="C3" s="120"/>
      <c r="D3" s="3"/>
      <c r="E3" s="3"/>
      <c r="F3" s="3"/>
      <c r="G3" s="3"/>
      <c r="H3" s="3"/>
      <c r="I3" s="3"/>
      <c r="J3" s="3"/>
      <c r="K3" s="3"/>
      <c r="L3" s="3"/>
    </row>
    <row r="4" spans="1:12" ht="17" thickTop="1" thickBot="1">
      <c r="A4" s="4" t="s">
        <v>2</v>
      </c>
      <c r="B4" s="4" t="s">
        <v>3</v>
      </c>
      <c r="C4" s="5">
        <v>0.42</v>
      </c>
      <c r="D4" s="3"/>
      <c r="E4" s="3"/>
      <c r="F4" s="3"/>
      <c r="G4" s="3"/>
      <c r="H4" s="3"/>
      <c r="I4" s="3"/>
      <c r="J4" s="3"/>
      <c r="K4" s="3"/>
      <c r="L4" s="3"/>
    </row>
    <row r="5" spans="1:12" ht="17" thickTop="1" thickBot="1">
      <c r="A5" s="4" t="s">
        <v>4</v>
      </c>
      <c r="B5" s="4" t="s">
        <v>5</v>
      </c>
      <c r="C5" s="5">
        <v>1547</v>
      </c>
      <c r="D5" s="3"/>
      <c r="E5" s="3"/>
      <c r="F5" s="3"/>
      <c r="G5" s="3"/>
      <c r="H5" s="3"/>
      <c r="I5" s="3"/>
      <c r="J5" s="3"/>
      <c r="K5" s="3"/>
      <c r="L5" s="3"/>
    </row>
    <row r="6" spans="1:12" ht="17" thickTop="1" thickBot="1">
      <c r="A6" s="4" t="s">
        <v>6</v>
      </c>
      <c r="B6" s="4" t="s">
        <v>7</v>
      </c>
      <c r="C6" s="5">
        <v>1665</v>
      </c>
      <c r="D6" s="3"/>
      <c r="E6" s="3"/>
      <c r="F6" s="3"/>
      <c r="G6" s="3"/>
      <c r="H6" s="3"/>
      <c r="I6" s="3"/>
      <c r="J6" s="3"/>
      <c r="K6" s="3"/>
      <c r="L6" s="3"/>
    </row>
    <row r="7" spans="1:12" ht="17" thickTop="1" thickBot="1">
      <c r="A7" s="4" t="s">
        <v>8</v>
      </c>
      <c r="B7" s="4" t="s">
        <v>9</v>
      </c>
      <c r="C7" s="5">
        <v>636000</v>
      </c>
      <c r="D7" s="3"/>
      <c r="E7" s="3"/>
      <c r="F7" s="3"/>
      <c r="G7" s="3"/>
      <c r="H7" s="3"/>
      <c r="I7" s="3"/>
      <c r="J7" s="3"/>
      <c r="K7" s="3"/>
      <c r="L7" s="3"/>
    </row>
    <row r="8" spans="1:12" ht="17" thickTop="1" thickBot="1">
      <c r="A8" s="4" t="s">
        <v>10</v>
      </c>
      <c r="B8" s="4" t="s">
        <v>11</v>
      </c>
      <c r="C8" s="5">
        <v>1830</v>
      </c>
      <c r="D8" s="3"/>
      <c r="E8" s="3"/>
      <c r="F8" s="3"/>
      <c r="G8" s="3"/>
      <c r="H8" s="3"/>
      <c r="I8" s="3"/>
      <c r="J8" s="3"/>
      <c r="K8" s="3"/>
      <c r="L8" s="3"/>
    </row>
    <row r="9" spans="1:12" ht="17" thickTop="1" thickBot="1">
      <c r="A9" s="4" t="s">
        <v>12</v>
      </c>
      <c r="B9" s="4" t="s">
        <v>13</v>
      </c>
      <c r="C9" s="5">
        <v>478000</v>
      </c>
      <c r="D9" s="3"/>
      <c r="E9" s="3"/>
      <c r="F9" s="3"/>
      <c r="G9" s="3"/>
      <c r="H9" s="3"/>
      <c r="I9" s="3"/>
      <c r="J9" s="3"/>
      <c r="K9" s="3"/>
      <c r="L9" s="3"/>
    </row>
    <row r="10" spans="1:12" ht="17" thickTop="1" thickBot="1">
      <c r="A10" s="4" t="s">
        <v>14</v>
      </c>
      <c r="B10" s="4" t="s">
        <v>15</v>
      </c>
      <c r="C10" s="5">
        <v>1400</v>
      </c>
      <c r="D10" s="3"/>
      <c r="E10" s="3"/>
      <c r="F10" s="3"/>
      <c r="G10" s="3"/>
      <c r="H10" s="3"/>
      <c r="I10" s="3"/>
      <c r="J10" s="3"/>
      <c r="K10" s="3"/>
      <c r="L10" s="3"/>
    </row>
    <row r="11" spans="1:12" ht="17" thickTop="1" thickBot="1">
      <c r="A11" s="4" t="s">
        <v>16</v>
      </c>
      <c r="B11" s="4" t="s">
        <v>16</v>
      </c>
      <c r="C11" s="5">
        <v>1600</v>
      </c>
      <c r="D11" s="3"/>
      <c r="E11" s="3"/>
      <c r="F11" s="3"/>
      <c r="G11" s="3"/>
      <c r="H11" s="3"/>
      <c r="I11" s="3"/>
      <c r="J11" s="3"/>
      <c r="K11" s="3"/>
      <c r="L11" s="3"/>
    </row>
    <row r="12" spans="1:12" ht="18" thickTop="1" thickBot="1">
      <c r="A12" s="120" t="s">
        <v>17</v>
      </c>
      <c r="B12" s="120"/>
      <c r="C12" s="120"/>
      <c r="D12" s="3"/>
      <c r="E12" s="3"/>
      <c r="F12" s="3"/>
      <c r="G12" s="3"/>
      <c r="H12" s="3"/>
      <c r="I12" s="3"/>
      <c r="J12" s="3"/>
      <c r="K12" s="3"/>
      <c r="L12" s="3"/>
    </row>
    <row r="13" spans="1:12" ht="17" thickTop="1" thickBot="1">
      <c r="A13" s="4" t="s">
        <v>18</v>
      </c>
      <c r="B13" s="4" t="s">
        <v>19</v>
      </c>
      <c r="C13" s="5">
        <v>0.05</v>
      </c>
      <c r="D13" s="3"/>
      <c r="E13" s="3"/>
      <c r="F13" s="3"/>
      <c r="G13" s="3"/>
      <c r="H13" s="3"/>
      <c r="I13" s="3"/>
      <c r="J13" s="3"/>
      <c r="K13" s="3"/>
      <c r="L13" s="3"/>
    </row>
    <row r="14" spans="1:12" ht="17" thickTop="1" thickBot="1">
      <c r="A14" s="4" t="s">
        <v>20</v>
      </c>
      <c r="B14" s="4" t="s">
        <v>21</v>
      </c>
      <c r="C14" s="5">
        <v>0.6</v>
      </c>
      <c r="D14" s="3"/>
      <c r="E14" s="3"/>
      <c r="F14" s="3"/>
      <c r="G14" s="3"/>
      <c r="H14" s="3"/>
      <c r="I14" s="3"/>
      <c r="J14" s="3"/>
      <c r="K14" s="3"/>
      <c r="L14" s="3"/>
    </row>
    <row r="15" spans="1:12" ht="17" thickTop="1" thickBot="1">
      <c r="A15" s="4" t="s">
        <v>22</v>
      </c>
      <c r="B15" s="4" t="s">
        <v>23</v>
      </c>
      <c r="C15" s="5">
        <v>1620</v>
      </c>
      <c r="D15" s="3"/>
      <c r="E15" s="3"/>
      <c r="F15" s="3"/>
      <c r="G15" s="3"/>
      <c r="H15" s="3"/>
      <c r="I15" s="3"/>
      <c r="J15" s="3"/>
      <c r="K15" s="3"/>
      <c r="L15" s="3"/>
    </row>
    <row r="16" spans="1:12" ht="17" thickTop="1" thickBot="1">
      <c r="A16" s="4" t="s">
        <v>24</v>
      </c>
      <c r="B16" s="4" t="s">
        <v>55</v>
      </c>
      <c r="C16" s="5">
        <v>0.5</v>
      </c>
      <c r="D16" s="3"/>
      <c r="E16" s="3"/>
      <c r="F16" s="3"/>
      <c r="G16" s="3"/>
      <c r="H16" s="3"/>
      <c r="I16" s="3"/>
      <c r="J16" s="3"/>
      <c r="K16" s="3"/>
      <c r="L16" s="3"/>
    </row>
    <row r="17" spans="1:12" ht="17" customHeight="1" thickTop="1" thickBot="1">
      <c r="A17" s="4" t="s">
        <v>25</v>
      </c>
      <c r="B17" s="4" t="s">
        <v>26</v>
      </c>
      <c r="C17" s="5">
        <v>1620</v>
      </c>
      <c r="D17" s="3"/>
      <c r="E17" s="3"/>
      <c r="F17" s="3"/>
      <c r="G17" s="3"/>
      <c r="H17" s="3"/>
      <c r="I17" s="3"/>
      <c r="J17" s="3"/>
      <c r="K17" s="3"/>
      <c r="L17" s="3"/>
    </row>
    <row r="18" spans="1:12" ht="17" thickTop="1">
      <c r="A18" s="120" t="s">
        <v>27</v>
      </c>
      <c r="B18" s="120"/>
      <c r="C18" s="120"/>
      <c r="D18" s="3"/>
      <c r="E18" s="3"/>
      <c r="F18" s="3"/>
      <c r="G18" s="3"/>
      <c r="H18" s="3"/>
      <c r="I18" s="3"/>
      <c r="J18" s="3"/>
      <c r="K18" s="3"/>
      <c r="L18" s="3"/>
    </row>
    <row r="19" spans="1:12">
      <c r="A19" s="4"/>
      <c r="B19" s="6" t="s">
        <v>143</v>
      </c>
      <c r="C19" s="4">
        <f>C16*C13+(1-C16)*C14</f>
        <v>0.32500000000000001</v>
      </c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spans="1:12" ht="16">
      <c r="A22" s="120" t="s">
        <v>28</v>
      </c>
      <c r="B22" s="120"/>
      <c r="C22" s="120"/>
      <c r="D22" s="3"/>
      <c r="E22" s="120" t="s">
        <v>29</v>
      </c>
      <c r="F22" s="120"/>
      <c r="G22" s="120"/>
      <c r="H22" s="120"/>
      <c r="I22" s="120"/>
      <c r="J22" s="3"/>
      <c r="K22" s="3"/>
      <c r="L22" s="3"/>
    </row>
    <row r="23" spans="1:12" ht="16">
      <c r="A23" s="3"/>
      <c r="B23" s="77" t="s">
        <v>2</v>
      </c>
      <c r="C23" s="77">
        <v>0.42</v>
      </c>
      <c r="D23" s="7"/>
      <c r="E23" s="119" t="s">
        <v>153</v>
      </c>
      <c r="F23" s="119"/>
      <c r="G23" s="119"/>
      <c r="H23" s="119"/>
      <c r="I23" s="119"/>
      <c r="J23" s="3"/>
      <c r="K23" s="3"/>
      <c r="L23" s="3"/>
    </row>
    <row r="24" spans="1:12">
      <c r="A24" s="3"/>
      <c r="B24" s="77" t="s">
        <v>68</v>
      </c>
      <c r="C24" s="77">
        <v>0.58000000000000007</v>
      </c>
      <c r="D24" s="7"/>
      <c r="E24" s="7" t="s">
        <v>144</v>
      </c>
      <c r="F24" s="7">
        <v>1551.2421746348948</v>
      </c>
      <c r="G24" s="7"/>
      <c r="H24" s="7"/>
      <c r="I24" s="3"/>
      <c r="J24" s="3"/>
      <c r="K24" s="3"/>
      <c r="L24" s="3"/>
    </row>
    <row r="25" spans="1:12">
      <c r="A25" s="3"/>
      <c r="B25" s="78" t="s">
        <v>69</v>
      </c>
      <c r="C25" s="78">
        <v>200</v>
      </c>
      <c r="D25" s="7"/>
      <c r="E25" s="7" t="s">
        <v>145</v>
      </c>
      <c r="F25" s="7">
        <v>0.40490073435037438</v>
      </c>
      <c r="G25" s="7"/>
      <c r="H25" s="7"/>
      <c r="I25" s="3"/>
      <c r="J25" s="3"/>
      <c r="K25" s="3"/>
      <c r="L25" s="3"/>
    </row>
    <row r="26" spans="1:12">
      <c r="A26" s="3"/>
      <c r="B26" s="77" t="s">
        <v>18</v>
      </c>
      <c r="C26" s="77">
        <v>0.05</v>
      </c>
      <c r="D26" s="7"/>
      <c r="E26" s="7" t="s">
        <v>155</v>
      </c>
      <c r="F26" s="7">
        <v>0.19733413049637383</v>
      </c>
      <c r="G26" s="7"/>
      <c r="H26" s="7"/>
      <c r="I26" s="3"/>
      <c r="J26" s="3"/>
      <c r="K26" s="3"/>
      <c r="L26" s="3"/>
    </row>
    <row r="27" spans="1:12">
      <c r="A27" s="3"/>
      <c r="B27" s="77" t="s">
        <v>70</v>
      </c>
      <c r="C27" s="77">
        <v>0.95</v>
      </c>
      <c r="D27" s="7"/>
      <c r="E27" s="7" t="s">
        <v>156</v>
      </c>
      <c r="F27" s="7">
        <v>0.80266586950362617</v>
      </c>
      <c r="G27" s="7"/>
      <c r="H27" s="7"/>
      <c r="I27" s="3"/>
      <c r="J27" s="3"/>
      <c r="K27" s="3"/>
      <c r="L27" s="3"/>
    </row>
    <row r="28" spans="1:12">
      <c r="A28" s="3"/>
      <c r="B28" s="77" t="s">
        <v>25</v>
      </c>
      <c r="C28" s="77">
        <v>1620</v>
      </c>
      <c r="D28" s="7"/>
      <c r="E28" s="7" t="s">
        <v>157</v>
      </c>
      <c r="F28" s="7">
        <v>1.0000000000000004</v>
      </c>
      <c r="G28" s="7"/>
      <c r="H28" s="7"/>
      <c r="I28" s="3"/>
      <c r="J28" s="3"/>
      <c r="K28" s="3"/>
      <c r="L28" s="3"/>
    </row>
    <row r="29" spans="1:12">
      <c r="A29" s="3"/>
      <c r="B29" s="78" t="s">
        <v>71</v>
      </c>
      <c r="C29" s="78">
        <v>1650.952380952381</v>
      </c>
      <c r="D29" s="7"/>
      <c r="E29" s="7"/>
      <c r="F29" s="7"/>
      <c r="G29" s="7"/>
      <c r="H29" s="7"/>
      <c r="I29" s="3"/>
      <c r="J29" s="3"/>
      <c r="K29" s="3"/>
      <c r="L29" s="3"/>
    </row>
    <row r="30" spans="1:12">
      <c r="A30" s="3"/>
      <c r="B30" s="77" t="s">
        <v>20</v>
      </c>
      <c r="C30" s="77">
        <v>0.6</v>
      </c>
      <c r="D30" s="7"/>
      <c r="E30" s="7" t="s">
        <v>81</v>
      </c>
      <c r="F30" s="7">
        <v>-68.757825365105191</v>
      </c>
      <c r="G30" s="7"/>
      <c r="H30" s="7"/>
      <c r="I30" s="3"/>
      <c r="J30" s="3"/>
      <c r="K30" s="3"/>
      <c r="L30" s="3"/>
    </row>
    <row r="31" spans="1:12">
      <c r="A31" s="3"/>
      <c r="B31" s="77" t="s">
        <v>72</v>
      </c>
      <c r="C31" s="77">
        <v>0.4</v>
      </c>
      <c r="D31" s="7"/>
      <c r="E31" s="7" t="s">
        <v>169</v>
      </c>
      <c r="F31" s="7">
        <v>150</v>
      </c>
      <c r="G31" s="7"/>
      <c r="H31" s="7"/>
      <c r="I31" s="3"/>
      <c r="J31" s="3"/>
      <c r="K31" s="3"/>
      <c r="L31" s="3"/>
    </row>
    <row r="32" spans="1:12">
      <c r="A32" s="3"/>
      <c r="B32" s="77" t="s">
        <v>22</v>
      </c>
      <c r="C32" s="77">
        <v>1620</v>
      </c>
      <c r="D32" s="7"/>
      <c r="E32" s="7" t="s">
        <v>170</v>
      </c>
      <c r="F32" s="7">
        <v>150</v>
      </c>
      <c r="G32" s="7"/>
      <c r="H32" s="7"/>
      <c r="I32" s="3"/>
      <c r="J32" s="3"/>
      <c r="K32" s="3"/>
      <c r="L32" s="3"/>
    </row>
    <row r="33" spans="1:12">
      <c r="A33" s="3"/>
      <c r="B33" s="77" t="s">
        <v>73</v>
      </c>
      <c r="C33" s="77">
        <v>1634.8275862068965</v>
      </c>
      <c r="D33" s="7"/>
      <c r="E33" s="7" t="s">
        <v>171</v>
      </c>
      <c r="F33" s="7">
        <v>150</v>
      </c>
      <c r="G33" s="7"/>
      <c r="H33" s="7"/>
      <c r="I33" s="3"/>
      <c r="J33" s="3"/>
      <c r="K33" s="3"/>
      <c r="L33" s="3"/>
    </row>
    <row r="34" spans="1:12">
      <c r="A34" s="3"/>
      <c r="B34" s="77" t="s">
        <v>74</v>
      </c>
      <c r="C34" s="77">
        <v>0.56961130742049471</v>
      </c>
      <c r="D34" s="7"/>
      <c r="E34" s="7" t="s">
        <v>172</v>
      </c>
      <c r="F34" s="7">
        <v>150</v>
      </c>
      <c r="G34" s="7"/>
      <c r="H34" s="7"/>
      <c r="I34" s="3"/>
      <c r="J34" s="3"/>
      <c r="K34" s="3"/>
      <c r="L34" s="3"/>
    </row>
    <row r="35" spans="1:12">
      <c r="A35" s="3"/>
      <c r="B35" s="77" t="s">
        <v>75</v>
      </c>
      <c r="C35" s="77">
        <v>0.43038869257950535</v>
      </c>
      <c r="D35" s="7"/>
      <c r="E35" s="7" t="s">
        <v>173</v>
      </c>
      <c r="F35" s="7">
        <v>0.71133333333333326</v>
      </c>
      <c r="G35" s="7"/>
      <c r="H35" s="7"/>
      <c r="I35" s="3"/>
      <c r="J35" s="3"/>
      <c r="K35" s="3"/>
      <c r="L35" s="3"/>
    </row>
    <row r="36" spans="1:12">
      <c r="A36" s="3"/>
      <c r="B36" s="77" t="s">
        <v>146</v>
      </c>
      <c r="C36" s="77">
        <v>0.16016949152542373</v>
      </c>
      <c r="D36" s="7"/>
      <c r="E36" s="7" t="s">
        <v>174</v>
      </c>
      <c r="F36" s="7">
        <v>150</v>
      </c>
      <c r="G36" s="7"/>
      <c r="H36" s="7"/>
      <c r="I36" s="3"/>
      <c r="J36" s="3"/>
      <c r="K36" s="3"/>
      <c r="L36" s="3"/>
    </row>
    <row r="37" spans="1:12">
      <c r="A37" s="3"/>
      <c r="B37" s="78" t="s">
        <v>147</v>
      </c>
      <c r="C37" s="78">
        <v>0.8398305084745763</v>
      </c>
      <c r="D37" s="7"/>
      <c r="E37" s="7" t="s">
        <v>175</v>
      </c>
      <c r="F37" s="7">
        <v>150</v>
      </c>
      <c r="G37" s="7"/>
      <c r="H37" s="7"/>
      <c r="I37" s="3"/>
      <c r="J37" s="3"/>
      <c r="K37" s="3"/>
      <c r="L37" s="3"/>
    </row>
    <row r="38" spans="1:12">
      <c r="A38" s="3"/>
      <c r="B38" s="77" t="s">
        <v>76</v>
      </c>
      <c r="C38" s="77"/>
      <c r="D38" s="7"/>
      <c r="E38" s="7"/>
      <c r="F38" s="7"/>
      <c r="G38" s="7"/>
      <c r="H38" s="7"/>
      <c r="I38" s="3"/>
      <c r="J38" s="3"/>
      <c r="K38" s="3"/>
      <c r="L38" s="3"/>
    </row>
    <row r="39" spans="1:12">
      <c r="A39" s="3"/>
      <c r="B39" s="77" t="s">
        <v>139</v>
      </c>
      <c r="C39" s="77">
        <v>7.0607553366174108E-2</v>
      </c>
      <c r="D39" s="7"/>
      <c r="E39" s="7"/>
      <c r="F39" s="7"/>
      <c r="G39" s="7"/>
      <c r="H39" s="7"/>
      <c r="I39" s="3"/>
      <c r="J39" s="3"/>
      <c r="K39" s="3"/>
      <c r="L39" s="3"/>
    </row>
    <row r="40" spans="1:12">
      <c r="A40" s="3"/>
      <c r="B40" s="77" t="s">
        <v>140</v>
      </c>
      <c r="C40" s="77">
        <v>0.92939244663382592</v>
      </c>
      <c r="D40" s="7"/>
      <c r="E40" s="7"/>
      <c r="F40" s="7"/>
      <c r="G40" s="7"/>
      <c r="H40" s="7"/>
      <c r="I40" s="3"/>
      <c r="J40" s="3"/>
      <c r="K40" s="3"/>
      <c r="L40" s="3"/>
    </row>
    <row r="41" spans="1:12">
      <c r="A41" s="3"/>
      <c r="B41" s="77" t="s">
        <v>160</v>
      </c>
      <c r="C41" s="77">
        <v>100</v>
      </c>
      <c r="D41" s="7"/>
      <c r="E41" s="7"/>
      <c r="F41" s="7"/>
      <c r="G41" s="7"/>
      <c r="H41" s="7"/>
      <c r="I41" s="3"/>
      <c r="J41" s="3"/>
      <c r="K41" s="3"/>
      <c r="L41" s="3"/>
    </row>
    <row r="42" spans="1:12">
      <c r="A42" s="3"/>
      <c r="B42" s="77" t="s">
        <v>161</v>
      </c>
      <c r="C42" s="77">
        <v>100</v>
      </c>
      <c r="D42" s="7"/>
      <c r="E42" s="7"/>
      <c r="F42" s="7"/>
      <c r="G42" s="7"/>
      <c r="H42" s="7"/>
      <c r="I42" s="3"/>
      <c r="J42" s="3"/>
      <c r="K42" s="3"/>
      <c r="L42" s="3"/>
    </row>
    <row r="43" spans="1:12">
      <c r="A43" s="3"/>
      <c r="B43" s="77" t="s">
        <v>162</v>
      </c>
      <c r="C43" s="77">
        <v>100</v>
      </c>
      <c r="D43" s="7"/>
      <c r="E43" s="7"/>
      <c r="F43" s="7"/>
      <c r="G43" s="3"/>
      <c r="H43" s="3"/>
      <c r="I43" s="3"/>
      <c r="J43" s="3"/>
      <c r="K43" s="3"/>
      <c r="L43" s="3"/>
    </row>
    <row r="44" spans="1:12">
      <c r="A44" s="3"/>
      <c r="B44" s="77" t="s">
        <v>163</v>
      </c>
      <c r="C44" s="77">
        <v>100</v>
      </c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77" t="s">
        <v>164</v>
      </c>
      <c r="C45" s="77">
        <v>100</v>
      </c>
      <c r="D45" s="3"/>
      <c r="E45" s="3"/>
      <c r="F45" s="3"/>
      <c r="G45" s="3"/>
      <c r="H45" s="3"/>
      <c r="I45" s="3"/>
      <c r="J45" s="3"/>
      <c r="K45" s="3"/>
      <c r="L45" s="3"/>
    </row>
    <row r="46" spans="1:12">
      <c r="A46" s="3"/>
      <c r="B46" s="78" t="s">
        <v>165</v>
      </c>
      <c r="C46" s="78">
        <v>100</v>
      </c>
      <c r="D46" s="3"/>
      <c r="E46" s="3"/>
      <c r="F46" s="3"/>
      <c r="G46" s="3"/>
      <c r="H46" s="3"/>
      <c r="I46" s="3"/>
      <c r="J46" s="3"/>
      <c r="K46" s="3"/>
      <c r="L46" s="3"/>
    </row>
    <row r="47" spans="1:12">
      <c r="A47" s="3"/>
      <c r="B47" s="77" t="s">
        <v>148</v>
      </c>
      <c r="C47" s="77"/>
      <c r="D47" s="3"/>
      <c r="E47" s="3"/>
      <c r="F47" s="3"/>
      <c r="G47" s="3"/>
      <c r="H47" s="3"/>
      <c r="I47" s="3"/>
      <c r="J47" s="3"/>
      <c r="K47" s="3"/>
      <c r="L47" s="3"/>
    </row>
    <row r="48" spans="1:12">
      <c r="A48" s="3"/>
      <c r="B48" s="77" t="s">
        <v>149</v>
      </c>
      <c r="C48" s="77">
        <v>0.68783068783068779</v>
      </c>
      <c r="D48" s="3"/>
      <c r="E48" s="3"/>
      <c r="F48" s="3"/>
      <c r="G48" s="3"/>
      <c r="H48" s="3"/>
      <c r="I48" s="3"/>
      <c r="J48" s="3"/>
      <c r="K48" s="3"/>
      <c r="L48" s="3"/>
    </row>
    <row r="49" spans="1:12">
      <c r="A49" s="3"/>
      <c r="B49" s="77" t="s">
        <v>150</v>
      </c>
      <c r="C49" s="77">
        <v>0.31216931216931221</v>
      </c>
      <c r="D49" s="3"/>
      <c r="E49" s="3"/>
      <c r="F49" s="3"/>
      <c r="G49" s="3"/>
      <c r="H49" s="3"/>
      <c r="I49" s="3"/>
      <c r="J49" s="3"/>
      <c r="K49" s="3"/>
      <c r="L49" s="3"/>
    </row>
    <row r="50" spans="1:12">
      <c r="A50" s="3"/>
      <c r="B50" s="77" t="s">
        <v>160</v>
      </c>
      <c r="C50" s="77">
        <v>200</v>
      </c>
      <c r="D50" s="3"/>
      <c r="E50" s="3"/>
      <c r="F50" s="3"/>
      <c r="G50" s="3"/>
      <c r="H50" s="3"/>
      <c r="I50" s="3"/>
      <c r="J50" s="3"/>
      <c r="K50" s="3"/>
      <c r="L50" s="3"/>
    </row>
    <row r="51" spans="1:12">
      <c r="A51" s="3"/>
      <c r="B51" s="77" t="s">
        <v>166</v>
      </c>
      <c r="C51" s="77">
        <v>200</v>
      </c>
      <c r="D51" s="3"/>
      <c r="E51" s="3"/>
      <c r="F51" s="3"/>
      <c r="G51" s="3"/>
      <c r="H51" s="3"/>
      <c r="I51" s="3"/>
      <c r="J51" s="3"/>
      <c r="K51" s="3"/>
      <c r="L51" s="3"/>
    </row>
    <row r="52" spans="1:12">
      <c r="A52" s="3"/>
      <c r="B52" s="77" t="s">
        <v>162</v>
      </c>
      <c r="C52" s="77">
        <v>200</v>
      </c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77" t="s">
        <v>167</v>
      </c>
      <c r="C53" s="77">
        <v>200</v>
      </c>
      <c r="D53" s="3"/>
      <c r="E53" s="3"/>
      <c r="F53" s="3"/>
      <c r="G53" s="3"/>
      <c r="H53" s="3"/>
      <c r="I53" s="3"/>
      <c r="J53" s="3"/>
      <c r="K53" s="3"/>
      <c r="L53" s="3"/>
    </row>
    <row r="54" spans="1:12" ht="15" customHeight="1">
      <c r="A54" s="3"/>
      <c r="B54" s="77" t="s">
        <v>164</v>
      </c>
      <c r="C54" s="77">
        <v>200</v>
      </c>
      <c r="D54" s="3"/>
      <c r="E54" s="3"/>
      <c r="F54" s="3"/>
      <c r="G54" s="3"/>
      <c r="H54" s="3"/>
      <c r="I54" s="3"/>
      <c r="J54" s="3"/>
      <c r="K54" s="3"/>
      <c r="L54" s="3"/>
    </row>
    <row r="55" spans="1:12" ht="15" customHeight="1">
      <c r="A55" s="3"/>
      <c r="B55" s="78" t="s">
        <v>168</v>
      </c>
      <c r="C55" s="78">
        <v>200</v>
      </c>
      <c r="D55" s="3"/>
      <c r="E55" s="3"/>
      <c r="F55" s="3"/>
      <c r="G55" s="3"/>
      <c r="H55" s="3"/>
      <c r="I55" s="3"/>
      <c r="J55" s="3"/>
      <c r="K55" s="3"/>
      <c r="L55" s="3"/>
    </row>
    <row r="56" spans="1:12" ht="15" customHeight="1">
      <c r="A56" s="3"/>
      <c r="B56" s="77" t="s">
        <v>82</v>
      </c>
      <c r="C56" s="77">
        <v>1620</v>
      </c>
      <c r="D56" s="3"/>
      <c r="E56" s="3"/>
      <c r="F56" s="3"/>
      <c r="G56" s="3"/>
      <c r="H56" s="3"/>
      <c r="I56" s="3"/>
      <c r="J56" s="3"/>
      <c r="K56" s="3"/>
      <c r="L56" s="3"/>
    </row>
    <row r="57" spans="1:12" ht="15" customHeight="1">
      <c r="A57" s="3"/>
      <c r="B57" s="78" t="s">
        <v>81</v>
      </c>
      <c r="C57" s="78">
        <v>-68.757825365105191</v>
      </c>
      <c r="D57" s="3"/>
      <c r="E57" s="3"/>
      <c r="F57" s="3"/>
      <c r="G57" s="3"/>
      <c r="H57" s="3"/>
      <c r="I57" s="3"/>
      <c r="J57" s="3"/>
      <c r="K57" s="3"/>
      <c r="L57" s="3"/>
    </row>
    <row r="58" spans="1:12" ht="15" customHeight="1">
      <c r="A58" s="3"/>
      <c r="B58" s="77" t="s">
        <v>151</v>
      </c>
      <c r="C58" s="77">
        <v>1227090.0793650793</v>
      </c>
      <c r="D58" s="3"/>
      <c r="E58" s="3"/>
      <c r="F58" s="3"/>
      <c r="G58" s="3"/>
      <c r="H58" s="3"/>
      <c r="I58" s="3"/>
      <c r="J58" s="3"/>
      <c r="K58" s="3"/>
      <c r="L58" s="3"/>
    </row>
    <row r="59" spans="1:12" ht="15" customHeight="1">
      <c r="A59" s="3"/>
      <c r="B59" s="77" t="s">
        <v>152</v>
      </c>
      <c r="C59" s="77">
        <v>1374807.553366174</v>
      </c>
      <c r="D59" s="3"/>
      <c r="E59" s="3"/>
      <c r="F59" s="3"/>
      <c r="G59" s="3"/>
      <c r="H59" s="3"/>
      <c r="I59" s="3"/>
      <c r="J59" s="3"/>
      <c r="K59" s="3"/>
      <c r="L59" s="3"/>
    </row>
    <row r="60" spans="1:12" ht="15" customHeight="1">
      <c r="A60" s="3"/>
      <c r="B60" s="77" t="s">
        <v>77</v>
      </c>
      <c r="C60" s="77">
        <v>2165800</v>
      </c>
      <c r="D60" s="3"/>
      <c r="E60" s="3"/>
      <c r="F60" s="3"/>
      <c r="G60" s="3"/>
      <c r="H60" s="3"/>
      <c r="I60" s="3"/>
      <c r="J60" s="3"/>
      <c r="K60" s="3"/>
      <c r="L60" s="3"/>
    </row>
    <row r="61" spans="1:12" ht="15" customHeight="1">
      <c r="A61" s="3"/>
      <c r="B61" s="8" t="s">
        <v>78</v>
      </c>
      <c r="C61" s="7">
        <v>2577605.9523809524</v>
      </c>
      <c r="D61" s="3"/>
      <c r="E61" s="3"/>
      <c r="F61" s="3"/>
      <c r="G61" s="3"/>
      <c r="H61" s="3"/>
      <c r="I61" s="3"/>
      <c r="J61" s="3"/>
      <c r="K61" s="3"/>
      <c r="L61" s="3"/>
    </row>
    <row r="62" spans="1:12" ht="15" customHeight="1">
      <c r="A62" s="3"/>
      <c r="B62" s="8" t="s">
        <v>79</v>
      </c>
      <c r="C62" s="7">
        <v>2758829.7619047617</v>
      </c>
      <c r="D62" s="3"/>
      <c r="E62" s="3"/>
      <c r="F62" s="3"/>
      <c r="G62" s="3"/>
      <c r="H62" s="3"/>
      <c r="I62" s="3"/>
      <c r="J62" s="3"/>
      <c r="K62" s="3"/>
      <c r="L62" s="3"/>
    </row>
    <row r="63" spans="1:12" ht="15" customHeight="1">
      <c r="A63" s="3"/>
      <c r="B63" s="114" t="s">
        <v>80</v>
      </c>
      <c r="C63" s="115">
        <v>2601897.6327312542</v>
      </c>
      <c r="D63" s="3"/>
      <c r="E63" s="3"/>
      <c r="F63" s="3"/>
      <c r="G63" s="3"/>
      <c r="H63" s="3"/>
      <c r="I63" s="3"/>
      <c r="J63" s="3"/>
      <c r="K63" s="3"/>
      <c r="L63" s="3"/>
    </row>
    <row r="64" spans="1:12" s="103" customFormat="1" ht="15" customHeight="1">
      <c r="A64" s="101"/>
      <c r="B64" s="102"/>
      <c r="C64" s="101"/>
      <c r="D64" s="101"/>
      <c r="E64" s="101"/>
      <c r="F64" s="101"/>
      <c r="G64" s="101"/>
      <c r="H64" s="101"/>
      <c r="I64" s="101"/>
      <c r="J64" s="101"/>
      <c r="K64" s="101"/>
      <c r="L64" s="101"/>
    </row>
    <row r="65" spans="1:12" ht="15" customHeight="1">
      <c r="A65" s="3"/>
      <c r="B65" s="8"/>
      <c r="C65" s="7"/>
      <c r="D65" s="3"/>
      <c r="E65" s="3"/>
      <c r="F65" s="3"/>
      <c r="G65" s="3"/>
      <c r="H65" s="3"/>
      <c r="I65" s="3"/>
      <c r="J65" s="3"/>
      <c r="K65" s="3"/>
      <c r="L65" s="3"/>
    </row>
    <row r="66" spans="1:12" s="104" customFormat="1" ht="15" customHeight="1">
      <c r="A66" s="105"/>
      <c r="B66" s="105"/>
      <c r="C66" s="106"/>
      <c r="D66" s="106"/>
      <c r="E66" s="106"/>
      <c r="F66" s="106"/>
      <c r="G66" s="106"/>
      <c r="H66" s="106"/>
      <c r="I66" s="106"/>
      <c r="J66" s="106"/>
      <c r="K66" s="106"/>
      <c r="L66" s="106"/>
    </row>
    <row r="67" spans="1:12" s="104" customFormat="1" ht="1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</row>
    <row r="68" spans="1:12" s="104" customFormat="1" ht="15" customHeight="1">
      <c r="A68" s="105"/>
      <c r="B68" s="105"/>
      <c r="C68" s="108"/>
      <c r="D68" s="108"/>
      <c r="E68" s="108"/>
      <c r="F68" s="108"/>
      <c r="G68" s="108"/>
      <c r="H68" s="108"/>
      <c r="I68" s="108"/>
      <c r="J68" s="108"/>
      <c r="K68" s="109"/>
      <c r="L68" s="109"/>
    </row>
    <row r="69" spans="1:12" s="104" customFormat="1" ht="15" customHeight="1">
      <c r="A69" s="105"/>
      <c r="B69" s="105"/>
      <c r="C69" s="108"/>
      <c r="D69" s="108"/>
      <c r="E69" s="108"/>
      <c r="F69" s="108"/>
      <c r="G69" s="108"/>
      <c r="H69" s="108"/>
      <c r="I69" s="108"/>
      <c r="J69" s="108"/>
      <c r="K69" s="109"/>
      <c r="L69" s="109"/>
    </row>
    <row r="70" spans="1:12" s="104" customFormat="1" ht="15" customHeight="1">
      <c r="A70" s="105"/>
      <c r="B70" s="105"/>
      <c r="C70" s="108"/>
      <c r="D70" s="108"/>
      <c r="E70" s="110"/>
      <c r="F70" s="108"/>
      <c r="G70" s="108"/>
      <c r="H70" s="108"/>
      <c r="I70" s="110"/>
      <c r="J70" s="108"/>
      <c r="K70" s="109"/>
      <c r="L70" s="109"/>
    </row>
    <row r="71" spans="1:12" s="104" customFormat="1" ht="15" customHeight="1">
      <c r="A71" s="111"/>
      <c r="B71" s="111"/>
      <c r="C71" s="107"/>
      <c r="D71" s="107"/>
      <c r="E71" s="107"/>
      <c r="F71" s="107"/>
      <c r="G71" s="107"/>
      <c r="H71" s="107"/>
      <c r="I71" s="112"/>
      <c r="J71" s="107"/>
      <c r="K71" s="113"/>
      <c r="L71" s="113"/>
    </row>
    <row r="72" spans="1:12" s="104" customFormat="1" ht="15" customHeight="1">
      <c r="A72" s="111"/>
      <c r="B72" s="111"/>
      <c r="C72" s="107"/>
      <c r="D72" s="107"/>
      <c r="E72" s="107"/>
      <c r="F72" s="107"/>
      <c r="G72" s="107"/>
      <c r="H72" s="107"/>
      <c r="I72" s="111"/>
      <c r="J72" s="111"/>
      <c r="K72" s="113"/>
      <c r="L72" s="113"/>
    </row>
    <row r="73" spans="1:12" s="104" customFormat="1" ht="15" customHeight="1">
      <c r="A73" s="105"/>
      <c r="B73" s="105"/>
      <c r="C73" s="108"/>
      <c r="D73" s="108"/>
      <c r="E73" s="108"/>
      <c r="F73" s="108"/>
      <c r="G73" s="108"/>
      <c r="H73" s="108"/>
      <c r="I73" s="105"/>
      <c r="J73" s="105"/>
      <c r="K73" s="109"/>
      <c r="L73" s="109"/>
    </row>
    <row r="74" spans="1:12" s="104" customFormat="1" ht="15" customHeight="1">
      <c r="A74" s="105"/>
      <c r="B74" s="105"/>
      <c r="C74" s="108"/>
      <c r="D74" s="108"/>
      <c r="E74" s="108"/>
      <c r="F74" s="108"/>
      <c r="G74" s="108"/>
      <c r="H74" s="108"/>
      <c r="I74" s="105"/>
      <c r="J74" s="105"/>
      <c r="K74" s="109"/>
      <c r="L74" s="109"/>
    </row>
    <row r="264" spans="1:12" ht="16">
      <c r="A264" s="3"/>
      <c r="B264" s="9" t="s">
        <v>30</v>
      </c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25">
      <c r="A265" s="122" t="s">
        <v>31</v>
      </c>
      <c r="B265" s="122"/>
      <c r="C265" s="121" t="str">
        <f>C271</f>
        <v>Alpha Beta</v>
      </c>
      <c r="D265" s="121"/>
      <c r="E265" s="121" t="str">
        <f t="shared" ref="E265" si="0">E271</f>
        <v>Magma Initial</v>
      </c>
      <c r="F265" s="121"/>
      <c r="G265" s="121" t="str">
        <f t="shared" ref="G265" si="1">G271</f>
        <v>TE Eutectic</v>
      </c>
      <c r="H265" s="121"/>
      <c r="I265" s="121" t="str">
        <f t="shared" ref="I265" si="2">I271</f>
        <v xml:space="preserve">Recharge Initial </v>
      </c>
      <c r="J265" s="121"/>
      <c r="K265" s="121" t="str">
        <f t="shared" ref="K265" si="3">K271</f>
        <v>Final Results</v>
      </c>
      <c r="L265" s="121"/>
    </row>
    <row r="266" spans="1:12" ht="20">
      <c r="A266" s="3"/>
      <c r="B266" s="3"/>
      <c r="C266" s="10" t="s">
        <v>32</v>
      </c>
      <c r="D266" s="11" t="s">
        <v>33</v>
      </c>
      <c r="E266" s="12" t="s">
        <v>32</v>
      </c>
      <c r="F266" s="13" t="s">
        <v>33</v>
      </c>
      <c r="G266" s="10" t="s">
        <v>32</v>
      </c>
      <c r="H266" s="11" t="s">
        <v>33</v>
      </c>
      <c r="I266" s="12" t="s">
        <v>32</v>
      </c>
      <c r="J266" s="13" t="s">
        <v>33</v>
      </c>
      <c r="K266" s="14" t="s">
        <v>32</v>
      </c>
      <c r="L266" s="15" t="s">
        <v>33</v>
      </c>
    </row>
    <row r="267" spans="1:12" ht="16">
      <c r="A267" s="16"/>
      <c r="B267" s="16"/>
      <c r="C267" s="17">
        <v>3</v>
      </c>
      <c r="D267" s="18">
        <v>4</v>
      </c>
      <c r="E267" s="19">
        <v>5</v>
      </c>
      <c r="F267" s="20">
        <v>6</v>
      </c>
      <c r="G267" s="21">
        <v>7</v>
      </c>
      <c r="H267" s="22">
        <v>8</v>
      </c>
      <c r="I267" s="19">
        <v>9</v>
      </c>
      <c r="J267" s="20">
        <v>10</v>
      </c>
      <c r="K267" s="23">
        <v>11</v>
      </c>
      <c r="L267" s="24">
        <v>12</v>
      </c>
    </row>
    <row r="268" spans="1:12">
      <c r="A268" s="3"/>
      <c r="B268" s="3"/>
      <c r="C268" s="25">
        <v>0</v>
      </c>
      <c r="D268" s="26">
        <f>TMalpha</f>
        <v>1665</v>
      </c>
      <c r="E268" s="27">
        <v>0</v>
      </c>
      <c r="F268" s="28">
        <v>1620</v>
      </c>
      <c r="G268" s="29">
        <v>0</v>
      </c>
      <c r="H268" s="30">
        <f>Te</f>
        <v>1547</v>
      </c>
      <c r="I268" s="31">
        <v>1</v>
      </c>
      <c r="J268" s="32">
        <v>1620</v>
      </c>
      <c r="K268" s="33">
        <v>0</v>
      </c>
      <c r="L268" s="34">
        <v>1551.2421746348948</v>
      </c>
    </row>
    <row r="269" spans="1:12">
      <c r="A269" s="3"/>
      <c r="B269" s="3"/>
      <c r="C269" s="25">
        <f>Xe</f>
        <v>0.42</v>
      </c>
      <c r="D269" s="26">
        <f>Te</f>
        <v>1547</v>
      </c>
      <c r="E269" s="27">
        <v>0.05</v>
      </c>
      <c r="F269" s="28">
        <v>1620</v>
      </c>
      <c r="G269" s="29">
        <v>1</v>
      </c>
      <c r="H269" s="30">
        <f>Te</f>
        <v>1547</v>
      </c>
      <c r="I269" s="27">
        <v>0.6</v>
      </c>
      <c r="J269" s="28">
        <v>1620</v>
      </c>
      <c r="K269" s="35">
        <v>0.32500000000000001</v>
      </c>
      <c r="L269" s="36">
        <v>1551.2421746348948</v>
      </c>
    </row>
    <row r="270" spans="1:12">
      <c r="A270" s="3"/>
      <c r="B270" s="3"/>
      <c r="C270" s="25">
        <v>1</v>
      </c>
      <c r="D270" s="26">
        <f>TMbeta</f>
        <v>1830</v>
      </c>
      <c r="E270" s="37">
        <v>0.16016949152542373</v>
      </c>
      <c r="F270" s="28">
        <v>1620</v>
      </c>
      <c r="G270" s="29"/>
      <c r="H270" s="30"/>
      <c r="I270" s="37">
        <v>0.56961130742049471</v>
      </c>
      <c r="J270" s="28">
        <v>1620</v>
      </c>
      <c r="K270" s="35">
        <v>0.40490073435037438</v>
      </c>
      <c r="L270" s="36">
        <v>1551.2421746348948</v>
      </c>
    </row>
    <row r="271" spans="1:12" ht="16">
      <c r="A271" s="38"/>
      <c r="B271" s="38"/>
      <c r="C271" s="39" t="s">
        <v>34</v>
      </c>
      <c r="D271" s="40"/>
      <c r="E271" s="41" t="s">
        <v>35</v>
      </c>
      <c r="F271" s="42"/>
      <c r="G271" s="43" t="s">
        <v>36</v>
      </c>
      <c r="H271" s="44"/>
      <c r="I271" s="45" t="s">
        <v>37</v>
      </c>
      <c r="J271" s="42"/>
      <c r="K271" s="46" t="s">
        <v>38</v>
      </c>
      <c r="L271" s="47"/>
    </row>
    <row r="272" spans="1:12" ht="16">
      <c r="A272" s="38"/>
      <c r="B272" s="38"/>
      <c r="C272" s="39" t="s">
        <v>39</v>
      </c>
      <c r="D272" s="40"/>
      <c r="E272" s="41"/>
      <c r="F272" s="42"/>
      <c r="G272" s="43"/>
      <c r="H272" s="44"/>
      <c r="I272" s="48"/>
      <c r="J272" s="49"/>
      <c r="K272" s="46"/>
      <c r="L272" s="47"/>
    </row>
    <row r="273" spans="1:12">
      <c r="A273" s="3"/>
      <c r="B273" s="3"/>
      <c r="C273" s="50"/>
      <c r="D273" s="51"/>
      <c r="E273" s="27"/>
      <c r="F273" s="28"/>
      <c r="G273" s="29"/>
      <c r="H273" s="30"/>
      <c r="I273" s="52"/>
      <c r="J273" s="53"/>
      <c r="K273" s="35"/>
      <c r="L273" s="36"/>
    </row>
    <row r="274" spans="1:12">
      <c r="A274" s="3"/>
      <c r="B274" s="3"/>
      <c r="C274" s="54"/>
      <c r="D274" s="55"/>
      <c r="E274" s="56"/>
      <c r="F274" s="57"/>
      <c r="G274" s="58"/>
      <c r="H274" s="59"/>
      <c r="I274" s="60"/>
      <c r="J274" s="61"/>
      <c r="K274" s="62"/>
      <c r="L274" s="63"/>
    </row>
  </sheetData>
  <mergeCells count="12">
    <mergeCell ref="K265:L265"/>
    <mergeCell ref="A265:B265"/>
    <mergeCell ref="C265:D265"/>
    <mergeCell ref="E265:F265"/>
    <mergeCell ref="G265:H265"/>
    <mergeCell ref="I265:J265"/>
    <mergeCell ref="E23:I23"/>
    <mergeCell ref="A3:C3"/>
    <mergeCell ref="A12:C12"/>
    <mergeCell ref="A18:C18"/>
    <mergeCell ref="A22:C22"/>
    <mergeCell ref="E22:I22"/>
  </mergeCells>
  <pageMargins left="0.7" right="0.7" top="0.75" bottom="0.75" header="0.3" footer="0.3"/>
  <pageSetup orientation="portrait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Button 1">
              <controlPr defaultSize="0" print="0" autoFill="0" autoPict="0" macro="[0]!DefaultValues">
                <anchor moveWithCells="1" sizeWithCells="1">
                  <from>
                    <xdr:col>4</xdr:col>
                    <xdr:colOff>0</xdr:colOff>
                    <xdr:row>2</xdr:row>
                    <xdr:rowOff>127000</xdr:rowOff>
                  </from>
                  <to>
                    <xdr:col>4</xdr:col>
                    <xdr:colOff>863600</xdr:colOff>
                    <xdr:row>4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Compute">
                <anchor moveWithCells="1" sizeWithCells="1">
                  <from>
                    <xdr:col>4</xdr:col>
                    <xdr:colOff>76200</xdr:colOff>
                    <xdr:row>5</xdr:row>
                    <xdr:rowOff>25400</xdr:rowOff>
                  </from>
                  <to>
                    <xdr:col>4</xdr:col>
                    <xdr:colOff>1841500</xdr:colOff>
                    <xdr:row>7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27" r:id="rId5" name="Button 3">
              <controlPr defaultSize="0" print="0" autoFill="0" autoPict="0" macro="[0]!DefaultValuesAnDi">
                <anchor moveWithCells="1" sizeWithCells="1">
                  <from>
                    <xdr:col>4</xdr:col>
                    <xdr:colOff>1041400</xdr:colOff>
                    <xdr:row>2</xdr:row>
                    <xdr:rowOff>127000</xdr:rowOff>
                  </from>
                  <to>
                    <xdr:col>4</xdr:col>
                    <xdr:colOff>1905000</xdr:colOff>
                    <xdr:row>4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6" name="Group Box 12">
              <controlPr defaultSize="0" autoFill="0" autoPict="0">
                <anchor moveWithCells="1">
                  <from>
                    <xdr:col>4</xdr:col>
                    <xdr:colOff>88900</xdr:colOff>
                    <xdr:row>8</xdr:row>
                    <xdr:rowOff>114300</xdr:rowOff>
                  </from>
                  <to>
                    <xdr:col>4</xdr:col>
                    <xdr:colOff>2654300</xdr:colOff>
                    <xdr:row>11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7" name="Option Button 13">
              <controlPr defaultSize="0" autoFill="0" autoLine="0" autoPict="0" macro="[0]!LiquidSelected">
                <anchor moveWithCells="1">
                  <from>
                    <xdr:col>4</xdr:col>
                    <xdr:colOff>431800</xdr:colOff>
                    <xdr:row>8</xdr:row>
                    <xdr:rowOff>177800</xdr:rowOff>
                  </from>
                  <to>
                    <xdr:col>4</xdr:col>
                    <xdr:colOff>2324100</xdr:colOff>
                    <xdr:row>9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8" name="Option Button 14">
              <controlPr defaultSize="0" autoFill="0" autoLine="0" autoPict="0" macro="[0]!NonLiquidSelected">
                <anchor moveWithCells="1">
                  <from>
                    <xdr:col>4</xdr:col>
                    <xdr:colOff>431800</xdr:colOff>
                    <xdr:row>9</xdr:row>
                    <xdr:rowOff>177800</xdr:rowOff>
                  </from>
                  <to>
                    <xdr:col>4</xdr:col>
                    <xdr:colOff>2057400</xdr:colOff>
                    <xdr:row>11</xdr:row>
                    <xdr:rowOff>88900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3" r:id="rId9" name="Group Box 19">
              <controlPr defaultSize="0" autoFill="0" autoPict="0">
                <anchor moveWithCells="1">
                  <from>
                    <xdr:col>4</xdr:col>
                    <xdr:colOff>88900</xdr:colOff>
                    <xdr:row>11</xdr:row>
                    <xdr:rowOff>203200</xdr:rowOff>
                  </from>
                  <to>
                    <xdr:col>4</xdr:col>
                    <xdr:colOff>2654300</xdr:colOff>
                    <xdr:row>14</xdr:row>
                    <xdr:rowOff>190500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4" r:id="rId10" name="Option Button 20">
              <controlPr defaultSize="0" autoFill="0" autoLine="0" autoPict="0" macro="[0]!TraceRadioAfterUpdate">
                <anchor moveWithCells="1">
                  <from>
                    <xdr:col>4</xdr:col>
                    <xdr:colOff>431800</xdr:colOff>
                    <xdr:row>12</xdr:row>
                    <xdr:rowOff>76200</xdr:rowOff>
                  </from>
                  <to>
                    <xdr:col>4</xdr:col>
                    <xdr:colOff>1663700</xdr:colOff>
                    <xdr:row>13</xdr:row>
                    <xdr:rowOff>114300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11" name="Option Button 21">
              <controlPr defaultSize="0" autoFill="0" autoLine="0" autoPict="0" macro="[0]!TraceRadioAfterUpdate">
                <anchor moveWithCells="1">
                  <from>
                    <xdr:col>4</xdr:col>
                    <xdr:colOff>431800</xdr:colOff>
                    <xdr:row>13</xdr:row>
                    <xdr:rowOff>127000</xdr:rowOff>
                  </from>
                  <to>
                    <xdr:col>4</xdr:col>
                    <xdr:colOff>1625600</xdr:colOff>
                    <xdr:row>14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12" name="EditTraces">
              <controlPr defaultSize="0" print="0" autoFill="0" autoPict="0" macro="[0]!EditTracesClick">
                <anchor moveWithCells="1" sizeWithCells="1">
                  <from>
                    <xdr:col>4</xdr:col>
                    <xdr:colOff>901700</xdr:colOff>
                    <xdr:row>12</xdr:row>
                    <xdr:rowOff>101600</xdr:rowOff>
                  </from>
                  <to>
                    <xdr:col>4</xdr:col>
                    <xdr:colOff>2070100</xdr:colOff>
                    <xdr:row>13</xdr:row>
                    <xdr:rowOff>152400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3" name="Group Box 26">
              <controlPr defaultSize="0" autoFill="0" autoPict="0">
                <anchor>
                  <from>
                    <xdr:col>4</xdr:col>
                    <xdr:colOff>101600</xdr:colOff>
                    <xdr:row>15</xdr:row>
                    <xdr:rowOff>88900</xdr:rowOff>
                  </from>
                  <to>
                    <xdr:col>4</xdr:col>
                    <xdr:colOff>2654300</xdr:colOff>
                    <xdr:row>18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14" name="Option Button 27">
              <controlPr defaultSize="0" autoFill="0" autoLine="0" autoPict="0" macro="[0]!AdiabaticRadioAfterUpdate">
                <anchor>
                  <from>
                    <xdr:col>4</xdr:col>
                    <xdr:colOff>431800</xdr:colOff>
                    <xdr:row>15</xdr:row>
                    <xdr:rowOff>203200</xdr:rowOff>
                  </from>
                  <to>
                    <xdr:col>4</xdr:col>
                    <xdr:colOff>1562100</xdr:colOff>
                    <xdr:row>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5" name="Option Button 28">
              <controlPr defaultSize="0" autoFill="0" autoLine="0" autoPict="0" macro="[0]!AdiabaticRadioAfterUpdate">
                <anchor>
                  <from>
                    <xdr:col>4</xdr:col>
                    <xdr:colOff>431800</xdr:colOff>
                    <xdr:row>17</xdr:row>
                    <xdr:rowOff>25400</xdr:rowOff>
                  </from>
                  <to>
                    <xdr:col>4</xdr:col>
                    <xdr:colOff>1663700</xdr:colOff>
                    <xdr:row>18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16" name="DropDownPhi">
              <controlPr defaultSize="0" autoLine="0" autoPict="0">
                <anchor>
                  <from>
                    <xdr:col>4</xdr:col>
                    <xdr:colOff>1435100</xdr:colOff>
                    <xdr:row>17</xdr:row>
                    <xdr:rowOff>63500</xdr:rowOff>
                  </from>
                  <to>
                    <xdr:col>4</xdr:col>
                    <xdr:colOff>2044700</xdr:colOff>
                    <xdr:row>18</xdr:row>
                    <xdr:rowOff>63500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17" name="Phi">
              <controlPr defaultSize="0" autoFill="0" autoLine="0" autoPict="0">
                <anchor>
                  <from>
                    <xdr:col>4</xdr:col>
                    <xdr:colOff>1104900</xdr:colOff>
                    <xdr:row>17</xdr:row>
                    <xdr:rowOff>76200</xdr:rowOff>
                  </from>
                  <to>
                    <xdr:col>4</xdr:col>
                    <xdr:colOff>1409700</xdr:colOff>
                    <xdr:row>18</xdr:row>
                    <xdr:rowOff>76200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C38"/>
  <sheetViews>
    <sheetView topLeftCell="A13" workbookViewId="0">
      <selection activeCell="E1" sqref="E1"/>
    </sheetView>
  </sheetViews>
  <sheetFormatPr baseColWidth="10" defaultColWidth="8.7109375" defaultRowHeight="15" x14ac:dyDescent="0"/>
  <cols>
    <col min="1" max="1" width="11.140625" customWidth="1"/>
    <col min="2" max="2" width="61" customWidth="1"/>
    <col min="3" max="20" width="11.140625" customWidth="1"/>
  </cols>
  <sheetData>
    <row r="1" spans="1:3" ht="20">
      <c r="A1" s="64" t="s">
        <v>176</v>
      </c>
      <c r="B1" s="65" t="s">
        <v>66</v>
      </c>
    </row>
    <row r="3" spans="1:3" ht="16.5" customHeight="1">
      <c r="A3" s="123" t="s">
        <v>1</v>
      </c>
      <c r="B3" s="123"/>
      <c r="C3" s="123"/>
    </row>
    <row r="4" spans="1:3" ht="16.5" customHeight="1">
      <c r="A4" t="s">
        <v>2</v>
      </c>
      <c r="B4" t="s">
        <v>3</v>
      </c>
      <c r="C4">
        <v>0.42</v>
      </c>
    </row>
    <row r="5" spans="1:3" ht="16.5" customHeight="1">
      <c r="A5" t="s">
        <v>4</v>
      </c>
      <c r="B5" t="s">
        <v>5</v>
      </c>
      <c r="C5">
        <v>1547</v>
      </c>
    </row>
    <row r="6" spans="1:3" ht="16.5" customHeight="1">
      <c r="A6" t="s">
        <v>6</v>
      </c>
      <c r="B6" t="s">
        <v>7</v>
      </c>
      <c r="C6">
        <v>1665</v>
      </c>
    </row>
    <row r="7" spans="1:3" ht="16.5" customHeight="1">
      <c r="A7" t="s">
        <v>8</v>
      </c>
      <c r="B7" t="s">
        <v>9</v>
      </c>
      <c r="C7">
        <v>636000</v>
      </c>
    </row>
    <row r="8" spans="1:3" ht="16.5" customHeight="1">
      <c r="A8" t="s">
        <v>10</v>
      </c>
      <c r="B8" t="s">
        <v>11</v>
      </c>
      <c r="C8">
        <v>1830</v>
      </c>
    </row>
    <row r="9" spans="1:3" ht="16.5" customHeight="1">
      <c r="A9" t="s">
        <v>12</v>
      </c>
      <c r="B9" t="s">
        <v>13</v>
      </c>
      <c r="C9">
        <v>478000</v>
      </c>
    </row>
    <row r="10" spans="1:3" ht="16.5" customHeight="1">
      <c r="A10" t="s">
        <v>14</v>
      </c>
      <c r="B10" t="s">
        <v>15</v>
      </c>
      <c r="C10">
        <v>1400</v>
      </c>
    </row>
    <row r="11" spans="1:3" ht="16.5" customHeight="1">
      <c r="A11" s="66" t="s">
        <v>16</v>
      </c>
      <c r="B11" s="66" t="s">
        <v>16</v>
      </c>
      <c r="C11" s="66">
        <v>1600</v>
      </c>
    </row>
    <row r="12" spans="1:3" ht="16.5" customHeight="1">
      <c r="A12" s="124" t="s">
        <v>17</v>
      </c>
      <c r="B12" s="124"/>
      <c r="C12" s="124"/>
    </row>
    <row r="13" spans="1:3" ht="16.5" customHeight="1">
      <c r="A13" t="s">
        <v>18</v>
      </c>
      <c r="B13" t="s">
        <v>19</v>
      </c>
      <c r="C13">
        <v>0.05</v>
      </c>
    </row>
    <row r="14" spans="1:3" ht="16.5" customHeight="1">
      <c r="A14" t="s">
        <v>20</v>
      </c>
      <c r="B14" t="s">
        <v>21</v>
      </c>
      <c r="C14">
        <v>0.6</v>
      </c>
    </row>
    <row r="15" spans="1:3" ht="16.5" customHeight="1">
      <c r="A15" t="s">
        <v>22</v>
      </c>
      <c r="B15" t="s">
        <v>23</v>
      </c>
      <c r="C15">
        <v>1620</v>
      </c>
    </row>
    <row r="16" spans="1:3" ht="16.5" customHeight="1">
      <c r="A16" t="s">
        <v>24</v>
      </c>
      <c r="B16" t="s">
        <v>55</v>
      </c>
      <c r="C16">
        <v>0.5</v>
      </c>
    </row>
    <row r="17" spans="1:3" ht="16.5" customHeight="1">
      <c r="A17" s="66" t="s">
        <v>25</v>
      </c>
      <c r="B17" s="66" t="s">
        <v>26</v>
      </c>
      <c r="C17" s="66">
        <v>1620</v>
      </c>
    </row>
    <row r="18" spans="1:3" ht="16.5" customHeight="1">
      <c r="A18" s="124" t="s">
        <v>67</v>
      </c>
      <c r="B18" s="124"/>
      <c r="C18" s="124"/>
    </row>
    <row r="19" spans="1:3" ht="16.5" customHeight="1">
      <c r="B19" t="s">
        <v>153</v>
      </c>
    </row>
    <row r="20" spans="1:3" ht="16.5" customHeight="1">
      <c r="B20" t="s">
        <v>144</v>
      </c>
      <c r="C20">
        <v>1551.2421746348948</v>
      </c>
    </row>
    <row r="21" spans="1:3" ht="16.5" customHeight="1">
      <c r="B21" t="s">
        <v>145</v>
      </c>
      <c r="C21">
        <v>0.40490073435037438</v>
      </c>
    </row>
    <row r="22" spans="1:3" ht="16.5" customHeight="1">
      <c r="B22" t="s">
        <v>154</v>
      </c>
    </row>
    <row r="23" spans="1:3" ht="16.5" customHeight="1">
      <c r="B23" t="s">
        <v>155</v>
      </c>
      <c r="C23">
        <v>0.19733413049637383</v>
      </c>
    </row>
    <row r="24" spans="1:3" ht="16.5" customHeight="1">
      <c r="B24" t="s">
        <v>156</v>
      </c>
      <c r="C24">
        <v>0.80266586950362617</v>
      </c>
    </row>
    <row r="25" spans="1:3" ht="16.5" customHeight="1">
      <c r="B25" t="s">
        <v>157</v>
      </c>
      <c r="C25">
        <v>1.0000000000000004</v>
      </c>
    </row>
    <row r="26" spans="1:3" ht="16.5" customHeight="1"/>
    <row r="27" spans="1:3" ht="16.5" customHeight="1"/>
    <row r="28" spans="1:3" ht="16.5" customHeight="1"/>
    <row r="29" spans="1:3" ht="16.5" customHeight="1"/>
    <row r="30" spans="1:3" ht="16.5" customHeight="1"/>
    <row r="31" spans="1:3" ht="16.5" customHeight="1"/>
    <row r="32" spans="1:3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</sheetData>
  <mergeCells count="3">
    <mergeCell ref="A3:C3"/>
    <mergeCell ref="A12:C12"/>
    <mergeCell ref="A18:C1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/>
  <dimension ref="A1:I16"/>
  <sheetViews>
    <sheetView workbookViewId="0">
      <selection activeCell="A14" sqref="A14"/>
    </sheetView>
  </sheetViews>
  <sheetFormatPr baseColWidth="10" defaultColWidth="8.7109375" defaultRowHeight="15" x14ac:dyDescent="0"/>
  <cols>
    <col min="1" max="11" width="12.7109375" customWidth="1"/>
    <col min="12" max="20" width="9.140625" customWidth="1"/>
  </cols>
  <sheetData>
    <row r="1" spans="1:9">
      <c r="A1" s="67" t="s">
        <v>45</v>
      </c>
      <c r="B1" s="67" t="s">
        <v>18</v>
      </c>
      <c r="C1" s="67" t="s">
        <v>20</v>
      </c>
      <c r="D1" s="67" t="s">
        <v>22</v>
      </c>
      <c r="E1" s="67" t="s">
        <v>25</v>
      </c>
      <c r="F1" s="67" t="s">
        <v>24</v>
      </c>
      <c r="G1" s="67"/>
      <c r="H1" s="67"/>
      <c r="I1" s="67"/>
    </row>
    <row r="2" spans="1:9">
      <c r="A2" s="68" t="s">
        <v>46</v>
      </c>
      <c r="B2" s="69">
        <v>2.3E-2</v>
      </c>
      <c r="C2" s="69">
        <v>2.7E-2</v>
      </c>
      <c r="D2" s="69">
        <v>1201</v>
      </c>
      <c r="E2" s="69">
        <v>1150</v>
      </c>
      <c r="F2" s="69">
        <v>0.05</v>
      </c>
      <c r="G2" s="69"/>
      <c r="H2" s="69"/>
      <c r="I2" s="69"/>
    </row>
    <row r="3" spans="1:9">
      <c r="A3" s="68" t="s">
        <v>47</v>
      </c>
      <c r="B3" s="69">
        <v>0.92300000000000004</v>
      </c>
      <c r="C3" s="69">
        <v>0.92700000000000005</v>
      </c>
      <c r="D3" s="69">
        <v>1651</v>
      </c>
      <c r="E3" s="69">
        <v>1600</v>
      </c>
      <c r="F3" s="69">
        <v>0.95</v>
      </c>
      <c r="G3" s="69"/>
      <c r="H3" s="69"/>
      <c r="I3" s="69"/>
    </row>
    <row r="4" spans="1:9">
      <c r="A4" s="68" t="s">
        <v>48</v>
      </c>
      <c r="B4" s="69">
        <v>2.5000000000000001E-2</v>
      </c>
      <c r="C4" s="69">
        <v>2.5000000000000001E-2</v>
      </c>
      <c r="D4" s="69">
        <v>50</v>
      </c>
      <c r="E4" s="69">
        <v>50</v>
      </c>
      <c r="F4" s="69">
        <v>0.05</v>
      </c>
      <c r="G4" s="69"/>
      <c r="H4" s="69"/>
      <c r="I4" s="69"/>
    </row>
    <row r="5" spans="1:9">
      <c r="A5" s="68"/>
      <c r="B5" s="69"/>
      <c r="C5" s="69"/>
      <c r="D5" s="69"/>
      <c r="E5" s="69"/>
      <c r="F5" s="69"/>
      <c r="G5" s="69"/>
      <c r="H5" s="69"/>
      <c r="I5" s="69"/>
    </row>
    <row r="6" spans="1:9">
      <c r="A6" s="68" t="s">
        <v>49</v>
      </c>
      <c r="B6" s="71">
        <f>(B3-B2)/B4 + 1</f>
        <v>37</v>
      </c>
      <c r="C6" s="71">
        <f>(C3-C2)/C4 + 1</f>
        <v>37</v>
      </c>
      <c r="D6" s="71">
        <f>(D3-D2)/D4 + 1</f>
        <v>10</v>
      </c>
      <c r="E6" s="71">
        <f>(E3-E2)/E4 + 1</f>
        <v>10</v>
      </c>
      <c r="F6" s="71">
        <f>(F3-F2)/F4 + 1</f>
        <v>18.999999999999996</v>
      </c>
      <c r="G6" s="69"/>
      <c r="H6" s="69"/>
      <c r="I6" s="69"/>
    </row>
    <row r="7" spans="1:9">
      <c r="A7" s="68" t="s">
        <v>50</v>
      </c>
      <c r="B7" s="69">
        <f>B6*C6*D6*E6*F6</f>
        <v>2601099.9999999995</v>
      </c>
      <c r="C7" s="69"/>
      <c r="D7" s="69"/>
      <c r="E7" s="69"/>
      <c r="F7" s="69"/>
      <c r="G7" s="69"/>
      <c r="H7" s="69"/>
      <c r="I7" s="69"/>
    </row>
    <row r="8" spans="1:9" ht="16" thickBot="1">
      <c r="A8" s="68"/>
      <c r="B8" s="69"/>
      <c r="C8" s="69"/>
      <c r="D8" s="69"/>
      <c r="E8" s="69"/>
      <c r="F8" s="69"/>
      <c r="G8" s="69"/>
      <c r="H8" s="69"/>
      <c r="I8" s="69"/>
    </row>
    <row r="9" spans="1:9" ht="16" thickBot="1">
      <c r="A9" s="68" t="s">
        <v>51</v>
      </c>
      <c r="B9" s="70">
        <v>767704</v>
      </c>
      <c r="C9" s="69"/>
      <c r="D9" s="68" t="s">
        <v>52</v>
      </c>
      <c r="E9" s="70">
        <v>1</v>
      </c>
      <c r="F9" s="69"/>
      <c r="G9" s="68" t="s">
        <v>53</v>
      </c>
      <c r="H9" s="70">
        <v>0</v>
      </c>
      <c r="I9" s="69"/>
    </row>
    <row r="10" spans="1:9">
      <c r="A10" s="68"/>
      <c r="B10" s="69"/>
      <c r="C10" s="69"/>
      <c r="D10" s="69"/>
      <c r="E10" s="69"/>
      <c r="F10" s="69"/>
      <c r="G10" s="69"/>
      <c r="H10" s="69"/>
      <c r="I10" s="69"/>
    </row>
    <row r="11" spans="1:9" ht="16" thickBot="1">
      <c r="A11" s="68"/>
      <c r="B11" s="69"/>
      <c r="C11" s="69"/>
      <c r="D11" s="69"/>
      <c r="E11" s="69"/>
      <c r="F11" s="69"/>
      <c r="G11" s="69"/>
      <c r="H11" s="69"/>
      <c r="I11" s="69"/>
    </row>
    <row r="12" spans="1:9" ht="16" thickBot="1">
      <c r="A12" s="68" t="s">
        <v>54</v>
      </c>
      <c r="B12" s="70" t="s">
        <v>32</v>
      </c>
      <c r="C12" s="70" t="s">
        <v>32</v>
      </c>
      <c r="D12" s="70" t="s">
        <v>32</v>
      </c>
      <c r="E12" s="70" t="s">
        <v>32</v>
      </c>
      <c r="F12" s="70">
        <v>0.95000000000000007</v>
      </c>
      <c r="G12" s="69"/>
      <c r="H12" s="69"/>
      <c r="I12" s="69"/>
    </row>
    <row r="13" spans="1:9">
      <c r="A13" s="68"/>
      <c r="B13" s="69"/>
      <c r="C13" s="69"/>
      <c r="D13" s="69"/>
      <c r="E13" s="69"/>
      <c r="F13" s="69"/>
      <c r="G13" s="69"/>
      <c r="H13" s="69"/>
      <c r="I13" s="69"/>
    </row>
    <row r="16" spans="1:9">
      <c r="H16">
        <v>400001</v>
      </c>
    </row>
  </sheetData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3" name="cmdCancelAuto">
              <controlPr defaultSize="0" print="0" autoFill="0" autoPict="0" macro="[0]!CancelAutomation">
                <anchor moveWithCells="1" sizeWithCells="1">
                  <from>
                    <xdr:col>6</xdr:col>
                    <xdr:colOff>127000</xdr:colOff>
                    <xdr:row>0</xdr:row>
                    <xdr:rowOff>101600</xdr:rowOff>
                  </from>
                  <to>
                    <xdr:col>8</xdr:col>
                    <xdr:colOff>520700</xdr:colOff>
                    <xdr:row>1</xdr:row>
                    <xdr:rowOff>127000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4" r:id="rId4" name="Button 2">
              <controlPr defaultSize="0" print="0" autoFill="0" autoPict="0" macro="[0]!AutoCompute">
                <anchor moveWithCells="1" sizeWithCells="1">
                  <from>
                    <xdr:col>6</xdr:col>
                    <xdr:colOff>241300</xdr:colOff>
                    <xdr:row>2</xdr:row>
                    <xdr:rowOff>38100</xdr:rowOff>
                  </from>
                  <to>
                    <xdr:col>8</xdr:col>
                    <xdr:colOff>419100</xdr:colOff>
                    <xdr:row>5</xdr:row>
                    <xdr:rowOff>25400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3075" r:id="rId5" name="Button 3">
              <controlPr defaultSize="0" print="0" autoFill="0" autoPict="0" macro="[0]!MakeTextFile">
                <anchor moveWithCells="1" sizeWithCells="1">
                  <from>
                    <xdr:col>6</xdr:col>
                    <xdr:colOff>279400</xdr:colOff>
                    <xdr:row>11</xdr:row>
                    <xdr:rowOff>12700</xdr:rowOff>
                  </from>
                  <to>
                    <xdr:col>8</xdr:col>
                    <xdr:colOff>431800</xdr:colOff>
                    <xdr:row>13</xdr:row>
                    <xdr:rowOff>12700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Q143"/>
  <sheetViews>
    <sheetView topLeftCell="A23" workbookViewId="0">
      <selection activeCell="O29" sqref="O29"/>
    </sheetView>
  </sheetViews>
  <sheetFormatPr baseColWidth="10" defaultColWidth="8.7109375" defaultRowHeight="15" x14ac:dyDescent="0"/>
  <cols>
    <col min="1" max="4" width="11.140625" customWidth="1"/>
    <col min="5" max="12" width="11.140625" hidden="1" customWidth="1"/>
    <col min="13" max="14" width="11.140625" customWidth="1"/>
    <col min="15" max="15" width="11.140625" style="118" customWidth="1"/>
    <col min="16" max="20" width="11.140625" customWidth="1"/>
  </cols>
  <sheetData>
    <row r="1" spans="1:17" ht="17" thickTop="1" thickBot="1">
      <c r="A1" s="76" t="s">
        <v>40</v>
      </c>
      <c r="B1" s="76"/>
      <c r="C1" s="76" t="s">
        <v>83</v>
      </c>
      <c r="D1" s="79"/>
      <c r="O1" s="118" t="s">
        <v>95</v>
      </c>
      <c r="P1">
        <v>1</v>
      </c>
      <c r="Q1" s="80">
        <v>3</v>
      </c>
    </row>
    <row r="2" spans="1:17" ht="16" thickTop="1">
      <c r="A2" t="s">
        <v>2</v>
      </c>
      <c r="B2">
        <v>0.5</v>
      </c>
      <c r="C2">
        <v>0.42</v>
      </c>
      <c r="E2" s="72"/>
      <c r="F2" s="72"/>
      <c r="G2" s="72">
        <v>0</v>
      </c>
      <c r="H2" s="72">
        <v>1</v>
      </c>
      <c r="I2" s="72"/>
      <c r="J2" s="72" t="s">
        <v>61</v>
      </c>
      <c r="O2" s="118" t="s">
        <v>96</v>
      </c>
      <c r="P2">
        <v>2</v>
      </c>
    </row>
    <row r="3" spans="1:17">
      <c r="A3" t="s">
        <v>4</v>
      </c>
      <c r="B3">
        <v>1000</v>
      </c>
      <c r="C3">
        <v>1547</v>
      </c>
      <c r="E3" s="72">
        <v>1300</v>
      </c>
      <c r="F3" s="72">
        <v>250</v>
      </c>
      <c r="G3" s="72">
        <v>900</v>
      </c>
      <c r="H3" s="72" t="s">
        <v>63</v>
      </c>
      <c r="I3" s="72" t="s">
        <v>61</v>
      </c>
      <c r="J3" s="72"/>
      <c r="P3">
        <v>3</v>
      </c>
    </row>
    <row r="4" spans="1:17">
      <c r="A4" t="s">
        <v>6</v>
      </c>
      <c r="B4">
        <v>1500</v>
      </c>
      <c r="C4">
        <v>1665</v>
      </c>
      <c r="E4" s="72">
        <v>1500</v>
      </c>
      <c r="F4" s="72">
        <v>200</v>
      </c>
      <c r="G4" s="72">
        <v>900</v>
      </c>
      <c r="H4" s="72" t="s">
        <v>63</v>
      </c>
      <c r="I4" s="72" t="s">
        <v>61</v>
      </c>
      <c r="J4" s="72"/>
      <c r="P4">
        <v>4</v>
      </c>
    </row>
    <row r="5" spans="1:17">
      <c r="A5" t="s">
        <v>8</v>
      </c>
      <c r="B5">
        <v>350000</v>
      </c>
      <c r="C5">
        <v>636000</v>
      </c>
      <c r="E5" s="72">
        <v>400000</v>
      </c>
      <c r="F5" s="72">
        <v>150000</v>
      </c>
      <c r="G5" s="72">
        <v>100000</v>
      </c>
      <c r="H5" s="72" t="s">
        <v>63</v>
      </c>
      <c r="I5" s="72" t="s">
        <v>61</v>
      </c>
      <c r="J5" s="72"/>
      <c r="P5">
        <v>5</v>
      </c>
    </row>
    <row r="6" spans="1:17">
      <c r="A6" t="s">
        <v>10</v>
      </c>
      <c r="B6">
        <v>1400</v>
      </c>
      <c r="C6">
        <v>1830</v>
      </c>
      <c r="E6" s="72">
        <v>1500</v>
      </c>
      <c r="F6" s="72">
        <v>200</v>
      </c>
      <c r="G6" s="72">
        <v>900</v>
      </c>
      <c r="H6" s="72" t="s">
        <v>63</v>
      </c>
      <c r="I6" s="72" t="s">
        <v>61</v>
      </c>
      <c r="J6" s="72"/>
      <c r="P6">
        <v>6</v>
      </c>
    </row>
    <row r="7" spans="1:17">
      <c r="A7" t="s">
        <v>12</v>
      </c>
      <c r="B7">
        <v>350000</v>
      </c>
      <c r="C7">
        <v>478000</v>
      </c>
      <c r="E7" s="72">
        <v>400000</v>
      </c>
      <c r="F7" s="72">
        <v>150000</v>
      </c>
      <c r="G7" s="72">
        <v>100000</v>
      </c>
      <c r="H7" s="72" t="s">
        <v>63</v>
      </c>
      <c r="I7" s="72" t="s">
        <v>61</v>
      </c>
      <c r="J7" s="72"/>
      <c r="P7">
        <v>7</v>
      </c>
    </row>
    <row r="8" spans="1:17">
      <c r="A8" t="s">
        <v>14</v>
      </c>
      <c r="B8">
        <v>1000</v>
      </c>
      <c r="C8">
        <v>1400</v>
      </c>
      <c r="E8" s="72">
        <v>1200</v>
      </c>
      <c r="F8" s="72">
        <v>150</v>
      </c>
      <c r="G8" s="72">
        <v>900</v>
      </c>
      <c r="H8" s="72" t="s">
        <v>63</v>
      </c>
      <c r="I8" s="72" t="s">
        <v>61</v>
      </c>
      <c r="J8" s="72"/>
      <c r="P8">
        <v>8</v>
      </c>
    </row>
    <row r="9" spans="1:17">
      <c r="A9" t="s">
        <v>16</v>
      </c>
      <c r="B9">
        <v>950</v>
      </c>
      <c r="C9">
        <v>1600</v>
      </c>
      <c r="E9" s="72">
        <v>1200</v>
      </c>
      <c r="F9" s="72">
        <v>150</v>
      </c>
      <c r="G9" s="72">
        <v>900</v>
      </c>
      <c r="H9" s="72" t="s">
        <v>63</v>
      </c>
      <c r="I9" s="72" t="s">
        <v>61</v>
      </c>
      <c r="J9" s="72"/>
      <c r="P9">
        <v>9</v>
      </c>
    </row>
    <row r="10" spans="1:17">
      <c r="A10" t="s">
        <v>18</v>
      </c>
      <c r="B10">
        <v>0.3</v>
      </c>
      <c r="C10">
        <v>0.32</v>
      </c>
      <c r="E10" s="72"/>
      <c r="F10" s="72"/>
      <c r="G10" s="72">
        <v>0</v>
      </c>
      <c r="H10" s="72">
        <v>1</v>
      </c>
      <c r="I10" s="72"/>
      <c r="J10" s="72" t="s">
        <v>61</v>
      </c>
      <c r="P10">
        <v>10</v>
      </c>
    </row>
    <row r="11" spans="1:17">
      <c r="A11" t="s">
        <v>20</v>
      </c>
      <c r="B11">
        <v>0.7</v>
      </c>
      <c r="C11">
        <v>0.52</v>
      </c>
      <c r="E11" s="72"/>
      <c r="F11" s="72"/>
      <c r="G11" s="72">
        <v>0</v>
      </c>
      <c r="H11" s="72">
        <v>1</v>
      </c>
      <c r="I11" s="72"/>
      <c r="J11" s="72" t="s">
        <v>61</v>
      </c>
    </row>
    <row r="12" spans="1:17">
      <c r="A12" t="s">
        <v>22</v>
      </c>
      <c r="B12">
        <v>1400</v>
      </c>
      <c r="C12">
        <v>1600</v>
      </c>
      <c r="E12" s="72">
        <v>1200</v>
      </c>
      <c r="F12" s="72">
        <v>150</v>
      </c>
      <c r="G12" s="72"/>
      <c r="H12" s="72"/>
      <c r="I12" s="72" t="s">
        <v>61</v>
      </c>
      <c r="J12" s="72"/>
    </row>
    <row r="13" spans="1:17">
      <c r="A13" t="s">
        <v>24</v>
      </c>
      <c r="B13">
        <v>0.5</v>
      </c>
      <c r="C13">
        <v>0.5</v>
      </c>
      <c r="E13" s="72"/>
      <c r="F13" s="72"/>
      <c r="G13" s="72">
        <v>0</v>
      </c>
      <c r="H13" s="72">
        <v>1</v>
      </c>
      <c r="I13" s="72"/>
      <c r="J13" s="72" t="s">
        <v>61</v>
      </c>
    </row>
    <row r="14" spans="1:17">
      <c r="A14" t="s">
        <v>25</v>
      </c>
      <c r="B14">
        <v>1200</v>
      </c>
      <c r="C14">
        <v>1300</v>
      </c>
      <c r="E14" s="72">
        <v>1200</v>
      </c>
      <c r="F14" s="72">
        <v>150</v>
      </c>
      <c r="G14" s="72">
        <v>900</v>
      </c>
      <c r="H14" s="72" t="s">
        <v>63</v>
      </c>
      <c r="I14" s="72" t="s">
        <v>61</v>
      </c>
      <c r="J14" s="72"/>
    </row>
    <row r="15" spans="1:17" ht="75" hidden="1">
      <c r="B15" s="75" t="s">
        <v>65</v>
      </c>
      <c r="C15" s="74" t="b">
        <v>1</v>
      </c>
      <c r="E15" s="73" t="s">
        <v>56</v>
      </c>
      <c r="F15" s="73" t="s">
        <v>62</v>
      </c>
      <c r="G15" s="73" t="s">
        <v>57</v>
      </c>
      <c r="H15" s="73" t="s">
        <v>58</v>
      </c>
      <c r="I15" s="73" t="s">
        <v>59</v>
      </c>
      <c r="J15" s="73" t="s">
        <v>60</v>
      </c>
    </row>
    <row r="17" spans="1:15">
      <c r="I17" s="72" t="s">
        <v>64</v>
      </c>
      <c r="J17">
        <v>400000</v>
      </c>
    </row>
    <row r="19" spans="1:15">
      <c r="A19" s="125" t="s">
        <v>41</v>
      </c>
      <c r="B19" s="125"/>
      <c r="C19" s="125"/>
      <c r="D19" s="125"/>
      <c r="M19" t="s">
        <v>142</v>
      </c>
    </row>
    <row r="20" spans="1:15">
      <c r="A20" t="s">
        <v>42</v>
      </c>
      <c r="B20" t="s">
        <v>43</v>
      </c>
      <c r="C20">
        <v>2</v>
      </c>
      <c r="D20">
        <v>1</v>
      </c>
      <c r="M20">
        <v>2</v>
      </c>
      <c r="N20">
        <v>106</v>
      </c>
    </row>
    <row r="22" spans="1:15" hidden="1">
      <c r="A22" t="s">
        <v>44</v>
      </c>
      <c r="C22" t="b">
        <v>1</v>
      </c>
    </row>
    <row r="23" spans="1:15">
      <c r="N23" s="116">
        <v>0</v>
      </c>
      <c r="O23" s="118">
        <v>0.7</v>
      </c>
    </row>
    <row r="24" spans="1:15">
      <c r="N24" s="116">
        <v>0.02</v>
      </c>
      <c r="O24" s="118">
        <v>0.70499999999999996</v>
      </c>
    </row>
    <row r="25" spans="1:15">
      <c r="N25" s="116">
        <v>0.04</v>
      </c>
      <c r="O25" s="118">
        <v>0.71</v>
      </c>
    </row>
    <row r="26" spans="1:15">
      <c r="N26" s="116">
        <v>0.06</v>
      </c>
      <c r="O26" s="118">
        <v>0.71499999999999997</v>
      </c>
    </row>
    <row r="27" spans="1:15">
      <c r="N27" s="116">
        <v>0.08</v>
      </c>
      <c r="O27" s="118">
        <v>0.72</v>
      </c>
    </row>
    <row r="28" spans="1:15">
      <c r="N28" s="116">
        <v>0.1</v>
      </c>
      <c r="O28" s="118">
        <v>0.72499999999999998</v>
      </c>
    </row>
    <row r="29" spans="1:15">
      <c r="N29" s="116">
        <v>0.12000000000000001</v>
      </c>
      <c r="O29" s="118">
        <v>0.73</v>
      </c>
    </row>
    <row r="30" spans="1:15">
      <c r="N30" s="116">
        <v>0.14000000000000001</v>
      </c>
      <c r="O30" s="118">
        <v>0.73499999999999999</v>
      </c>
    </row>
    <row r="31" spans="1:15">
      <c r="N31" s="116">
        <v>0.16</v>
      </c>
      <c r="O31" s="118">
        <v>0.74</v>
      </c>
    </row>
    <row r="32" spans="1:15">
      <c r="N32" s="116">
        <v>0.18</v>
      </c>
      <c r="O32" s="118">
        <v>0.745</v>
      </c>
    </row>
    <row r="33" spans="14:15">
      <c r="N33" s="116">
        <v>0.19999999999999998</v>
      </c>
      <c r="O33" s="118">
        <v>0.75</v>
      </c>
    </row>
    <row r="34" spans="14:15">
      <c r="N34" s="116">
        <v>0.21999999999999997</v>
      </c>
      <c r="O34" s="118">
        <v>0.755</v>
      </c>
    </row>
    <row r="35" spans="14:15">
      <c r="N35" s="116">
        <v>0.23999999999999996</v>
      </c>
      <c r="O35" s="118">
        <v>0.76</v>
      </c>
    </row>
    <row r="36" spans="14:15">
      <c r="N36" s="116">
        <v>0.25999999999999995</v>
      </c>
      <c r="O36" s="118">
        <v>0.76500000000000001</v>
      </c>
    </row>
    <row r="37" spans="14:15">
      <c r="N37" s="116">
        <v>0.27999999999999997</v>
      </c>
      <c r="O37" s="118">
        <v>0.77</v>
      </c>
    </row>
    <row r="38" spans="14:15">
      <c r="N38" s="116">
        <v>0.3</v>
      </c>
      <c r="O38" s="118">
        <v>0.77500000000000002</v>
      </c>
    </row>
    <row r="39" spans="14:15">
      <c r="N39" s="116">
        <v>0.32</v>
      </c>
      <c r="O39" s="118">
        <v>0.78</v>
      </c>
    </row>
    <row r="40" spans="14:15">
      <c r="N40" s="116">
        <v>0.34</v>
      </c>
      <c r="O40" s="118">
        <v>0.78500000000000003</v>
      </c>
    </row>
    <row r="41" spans="14:15">
      <c r="N41" s="116">
        <v>0.36000000000000004</v>
      </c>
      <c r="O41" s="118">
        <v>0.79</v>
      </c>
    </row>
    <row r="42" spans="14:15">
      <c r="N42" s="116">
        <v>0.38000000000000006</v>
      </c>
      <c r="O42" s="118">
        <v>0.79500000000000004</v>
      </c>
    </row>
    <row r="43" spans="14:15">
      <c r="N43" s="116">
        <v>0.40000000000000008</v>
      </c>
      <c r="O43" s="118">
        <v>0.8</v>
      </c>
    </row>
    <row r="44" spans="14:15">
      <c r="N44" s="116">
        <v>0.4200000000000001</v>
      </c>
      <c r="O44" s="118">
        <v>0.80500000000000005</v>
      </c>
    </row>
    <row r="45" spans="14:15">
      <c r="N45" s="116">
        <v>0.44000000000000011</v>
      </c>
      <c r="O45" s="118">
        <v>0.81</v>
      </c>
    </row>
    <row r="46" spans="14:15">
      <c r="N46" s="116">
        <v>0.46000000000000013</v>
      </c>
      <c r="O46" s="118">
        <v>0.81500000000000006</v>
      </c>
    </row>
    <row r="47" spans="14:15">
      <c r="N47" s="116">
        <v>0.48000000000000015</v>
      </c>
      <c r="O47" s="118">
        <v>0.82000000000000006</v>
      </c>
    </row>
    <row r="48" spans="14:15">
      <c r="N48" s="116">
        <v>0.50000000000000011</v>
      </c>
      <c r="O48" s="118">
        <v>0.82500000000000007</v>
      </c>
    </row>
    <row r="49" spans="14:15">
      <c r="N49" s="116">
        <v>0.52000000000000013</v>
      </c>
      <c r="O49" s="118">
        <v>0.83000000000000007</v>
      </c>
    </row>
    <row r="50" spans="14:15">
      <c r="N50" s="116">
        <v>0.54000000000000015</v>
      </c>
      <c r="O50" s="118">
        <v>0.83500000000000008</v>
      </c>
    </row>
    <row r="51" spans="14:15">
      <c r="N51" s="116">
        <v>0.56000000000000016</v>
      </c>
      <c r="O51" s="118">
        <v>0.84000000000000008</v>
      </c>
    </row>
    <row r="52" spans="14:15">
      <c r="N52" s="116">
        <v>0.58000000000000018</v>
      </c>
      <c r="O52" s="118">
        <v>0.84500000000000008</v>
      </c>
    </row>
    <row r="53" spans="14:15">
      <c r="N53" s="116">
        <v>0.6000000000000002</v>
      </c>
      <c r="O53" s="118">
        <v>0.85000000000000009</v>
      </c>
    </row>
    <row r="54" spans="14:15">
      <c r="N54" s="116">
        <v>0.62000000000000022</v>
      </c>
      <c r="O54" s="118">
        <v>0.85500000000000009</v>
      </c>
    </row>
    <row r="55" spans="14:15">
      <c r="N55" s="116">
        <v>0.64000000000000024</v>
      </c>
      <c r="O55" s="118">
        <v>0.8600000000000001</v>
      </c>
    </row>
    <row r="56" spans="14:15">
      <c r="N56" s="116">
        <v>0.66000000000000025</v>
      </c>
      <c r="O56" s="118">
        <v>0.8650000000000001</v>
      </c>
    </row>
    <row r="57" spans="14:15">
      <c r="N57" s="116">
        <v>0.68000000000000027</v>
      </c>
      <c r="O57" s="118">
        <v>0.87000000000000011</v>
      </c>
    </row>
    <row r="58" spans="14:15">
      <c r="N58" s="116">
        <v>0.70000000000000029</v>
      </c>
      <c r="O58" s="118">
        <v>0.87500000000000011</v>
      </c>
    </row>
    <row r="59" spans="14:15">
      <c r="N59" s="116">
        <v>0.72000000000000031</v>
      </c>
      <c r="O59" s="118">
        <v>0.88000000000000012</v>
      </c>
    </row>
    <row r="60" spans="14:15">
      <c r="N60" s="116">
        <v>0.74000000000000032</v>
      </c>
      <c r="O60" s="118">
        <v>0.88500000000000012</v>
      </c>
    </row>
    <row r="61" spans="14:15">
      <c r="N61" s="116">
        <v>0.76000000000000034</v>
      </c>
      <c r="O61" s="118">
        <v>0.89000000000000012</v>
      </c>
    </row>
    <row r="62" spans="14:15">
      <c r="N62" s="116">
        <v>0.78000000000000036</v>
      </c>
      <c r="O62" s="118">
        <v>0.89500000000000013</v>
      </c>
    </row>
    <row r="63" spans="14:15">
      <c r="N63" s="116">
        <v>0.80000000000000038</v>
      </c>
      <c r="O63" s="118">
        <v>0.90000000000000013</v>
      </c>
    </row>
    <row r="64" spans="14:15">
      <c r="N64" s="116">
        <v>0.8200000000000004</v>
      </c>
      <c r="O64" s="118">
        <v>0.90500000000000014</v>
      </c>
    </row>
    <row r="65" spans="14:15">
      <c r="N65" s="116">
        <v>0.84000000000000041</v>
      </c>
      <c r="O65" s="118">
        <v>0.91000000000000014</v>
      </c>
    </row>
    <row r="66" spans="14:15">
      <c r="N66" s="116">
        <v>0.86000000000000043</v>
      </c>
      <c r="O66" s="118">
        <v>0.91500000000000015</v>
      </c>
    </row>
    <row r="67" spans="14:15">
      <c r="N67" s="116">
        <v>0.88000000000000045</v>
      </c>
      <c r="O67" s="118">
        <v>0.92000000000000015</v>
      </c>
    </row>
    <row r="68" spans="14:15">
      <c r="N68" s="116">
        <v>0.90000000000000047</v>
      </c>
      <c r="O68" s="118">
        <v>0.92500000000000016</v>
      </c>
    </row>
    <row r="69" spans="14:15">
      <c r="N69" s="116">
        <v>0.92000000000000048</v>
      </c>
      <c r="O69" s="118">
        <v>0.93000000000000016</v>
      </c>
    </row>
    <row r="70" spans="14:15">
      <c r="N70" s="116">
        <v>0.9400000000000005</v>
      </c>
      <c r="O70" s="118">
        <v>0.93500000000000016</v>
      </c>
    </row>
    <row r="71" spans="14:15">
      <c r="N71" s="116">
        <v>0.96000000000000052</v>
      </c>
      <c r="O71" s="118">
        <v>0.94000000000000017</v>
      </c>
    </row>
    <row r="72" spans="14:15">
      <c r="N72" s="116">
        <v>0.98000000000000054</v>
      </c>
      <c r="O72" s="118">
        <v>0.94500000000000017</v>
      </c>
    </row>
    <row r="73" spans="14:15">
      <c r="N73" s="116">
        <v>1.0000000000000004</v>
      </c>
      <c r="O73" s="118">
        <v>0.95000000000000018</v>
      </c>
    </row>
    <row r="74" spans="14:15">
      <c r="N74" s="116">
        <v>1.0200000000000005</v>
      </c>
      <c r="O74" s="118">
        <v>0.95500000000000018</v>
      </c>
    </row>
    <row r="75" spans="14:15">
      <c r="N75" s="116">
        <v>1.0400000000000005</v>
      </c>
      <c r="O75" s="118">
        <v>0.96000000000000019</v>
      </c>
    </row>
    <row r="76" spans="14:15">
      <c r="N76" s="116">
        <v>1.0600000000000005</v>
      </c>
      <c r="O76" s="118">
        <v>0.96500000000000019</v>
      </c>
    </row>
    <row r="77" spans="14:15">
      <c r="N77" s="116">
        <v>1.0800000000000005</v>
      </c>
      <c r="O77" s="118">
        <v>0.9700000000000002</v>
      </c>
    </row>
    <row r="78" spans="14:15">
      <c r="N78" s="116">
        <v>1.1000000000000005</v>
      </c>
      <c r="O78" s="118">
        <v>0.9750000000000002</v>
      </c>
    </row>
    <row r="79" spans="14:15">
      <c r="N79" s="116">
        <v>1.1200000000000006</v>
      </c>
      <c r="O79" s="118">
        <v>0.9800000000000002</v>
      </c>
    </row>
    <row r="80" spans="14:15">
      <c r="N80" s="116">
        <v>1.1400000000000006</v>
      </c>
      <c r="O80" s="118">
        <v>0.98500000000000021</v>
      </c>
    </row>
    <row r="81" spans="14:15">
      <c r="N81" s="116">
        <v>1.1600000000000006</v>
      </c>
      <c r="O81" s="118">
        <v>0.99000000000000021</v>
      </c>
    </row>
    <row r="82" spans="14:15">
      <c r="N82" s="116">
        <v>1.1800000000000006</v>
      </c>
      <c r="O82" s="118">
        <v>0.99500000000000022</v>
      </c>
    </row>
    <row r="83" spans="14:15">
      <c r="N83" s="116">
        <v>1.2000000000000006</v>
      </c>
      <c r="O83" s="118">
        <v>1.0000000000000002</v>
      </c>
    </row>
    <row r="84" spans="14:15">
      <c r="N84" s="116">
        <v>1.2200000000000006</v>
      </c>
      <c r="O84" s="118">
        <v>1.0050000000000001</v>
      </c>
    </row>
    <row r="85" spans="14:15">
      <c r="N85" s="116">
        <v>1.2400000000000007</v>
      </c>
      <c r="O85" s="118">
        <v>1.01</v>
      </c>
    </row>
    <row r="86" spans="14:15">
      <c r="N86" s="116">
        <v>1.2600000000000007</v>
      </c>
      <c r="O86" s="118">
        <v>1.0149999999999999</v>
      </c>
    </row>
    <row r="87" spans="14:15">
      <c r="N87" s="116">
        <v>1.2800000000000007</v>
      </c>
      <c r="O87" s="118">
        <v>1.0199999999999998</v>
      </c>
    </row>
    <row r="88" spans="14:15">
      <c r="N88" s="116">
        <v>1.3000000000000007</v>
      </c>
      <c r="O88" s="118">
        <v>1.0249999999999997</v>
      </c>
    </row>
    <row r="89" spans="14:15">
      <c r="N89" s="116">
        <v>1.3200000000000007</v>
      </c>
      <c r="O89" s="118">
        <v>1.0299999999999996</v>
      </c>
    </row>
    <row r="90" spans="14:15">
      <c r="N90" s="116">
        <v>1.3400000000000007</v>
      </c>
      <c r="O90" s="118">
        <v>1.0349999999999995</v>
      </c>
    </row>
    <row r="91" spans="14:15">
      <c r="N91" s="116">
        <v>1.3600000000000008</v>
      </c>
      <c r="O91" s="118">
        <v>1.0399999999999994</v>
      </c>
    </row>
    <row r="92" spans="14:15">
      <c r="N92" s="116">
        <v>1.3800000000000008</v>
      </c>
      <c r="O92" s="118">
        <v>1.0449999999999993</v>
      </c>
    </row>
    <row r="93" spans="14:15">
      <c r="N93" s="116">
        <v>1.4000000000000008</v>
      </c>
      <c r="O93" s="118">
        <v>1.0499999999999992</v>
      </c>
    </row>
    <row r="94" spans="14:15">
      <c r="N94" s="116">
        <v>1.4200000000000008</v>
      </c>
      <c r="O94" s="118">
        <v>1.054999999999999</v>
      </c>
    </row>
    <row r="95" spans="14:15">
      <c r="N95" s="116">
        <v>1.4400000000000008</v>
      </c>
      <c r="O95" s="118">
        <v>1.0599999999999989</v>
      </c>
    </row>
    <row r="96" spans="14:15">
      <c r="N96" s="116">
        <v>1.4600000000000009</v>
      </c>
      <c r="O96" s="118">
        <v>1.0649999999999988</v>
      </c>
    </row>
    <row r="97" spans="14:15">
      <c r="N97" s="116">
        <v>1.4800000000000009</v>
      </c>
      <c r="O97" s="118">
        <v>1.0699999999999987</v>
      </c>
    </row>
    <row r="98" spans="14:15">
      <c r="N98" s="116">
        <v>1.5000000000000009</v>
      </c>
      <c r="O98" s="118">
        <v>1.0749999999999986</v>
      </c>
    </row>
    <row r="99" spans="14:15">
      <c r="N99" s="116">
        <v>1.5200000000000009</v>
      </c>
      <c r="O99" s="118">
        <v>1.0799999999999985</v>
      </c>
    </row>
    <row r="100" spans="14:15">
      <c r="N100" s="116">
        <v>1.5400000000000009</v>
      </c>
      <c r="O100" s="118">
        <v>1.0849999999999984</v>
      </c>
    </row>
    <row r="101" spans="14:15">
      <c r="N101" s="116">
        <v>1.5600000000000009</v>
      </c>
      <c r="O101" s="118">
        <v>1.0899999999999983</v>
      </c>
    </row>
    <row r="102" spans="14:15">
      <c r="N102" s="116">
        <v>1.580000000000001</v>
      </c>
      <c r="O102" s="118">
        <v>1.0949999999999982</v>
      </c>
    </row>
    <row r="103" spans="14:15">
      <c r="N103" s="116">
        <v>1.600000000000001</v>
      </c>
      <c r="O103" s="118">
        <v>1.0999999999999981</v>
      </c>
    </row>
    <row r="104" spans="14:15">
      <c r="N104" s="116">
        <v>1.620000000000001</v>
      </c>
      <c r="O104" s="118">
        <v>1.104999999999998</v>
      </c>
    </row>
    <row r="105" spans="14:15">
      <c r="N105" s="116">
        <v>1.640000000000001</v>
      </c>
      <c r="O105" s="118">
        <v>1.1099999999999979</v>
      </c>
    </row>
    <row r="106" spans="14:15">
      <c r="N106" s="116">
        <v>1.660000000000001</v>
      </c>
      <c r="O106" s="118">
        <v>1.1149999999999978</v>
      </c>
    </row>
    <row r="107" spans="14:15">
      <c r="N107" s="116">
        <v>1.680000000000001</v>
      </c>
      <c r="O107" s="118">
        <v>1.1199999999999977</v>
      </c>
    </row>
    <row r="108" spans="14:15">
      <c r="N108" s="116">
        <v>1.7000000000000011</v>
      </c>
      <c r="O108" s="118">
        <v>1.1249999999999976</v>
      </c>
    </row>
    <row r="109" spans="14:15">
      <c r="N109" s="116">
        <v>1.7200000000000011</v>
      </c>
      <c r="O109" s="118">
        <v>1.1299999999999975</v>
      </c>
    </row>
    <row r="110" spans="14:15">
      <c r="N110" s="116">
        <v>1.7400000000000011</v>
      </c>
      <c r="O110" s="118">
        <v>1.1349999999999973</v>
      </c>
    </row>
    <row r="111" spans="14:15">
      <c r="N111" s="116">
        <v>1.7600000000000011</v>
      </c>
      <c r="O111" s="118">
        <v>1.1399999999999972</v>
      </c>
    </row>
    <row r="112" spans="14:15">
      <c r="N112" s="116">
        <v>1.7800000000000011</v>
      </c>
      <c r="O112" s="118">
        <v>1.1449999999999971</v>
      </c>
    </row>
    <row r="113" spans="14:15">
      <c r="N113" s="116">
        <v>1.8000000000000012</v>
      </c>
      <c r="O113" s="118">
        <v>1.149999999999997</v>
      </c>
    </row>
    <row r="114" spans="14:15">
      <c r="N114" s="116">
        <v>1.8200000000000012</v>
      </c>
      <c r="O114" s="118">
        <v>1.1549999999999969</v>
      </c>
    </row>
    <row r="115" spans="14:15">
      <c r="N115" s="116">
        <v>1.8400000000000012</v>
      </c>
      <c r="O115" s="118">
        <v>1.1599999999999968</v>
      </c>
    </row>
    <row r="116" spans="14:15">
      <c r="N116" s="116">
        <v>1.8600000000000012</v>
      </c>
      <c r="O116" s="118">
        <v>1.1649999999999967</v>
      </c>
    </row>
    <row r="117" spans="14:15">
      <c r="N117" s="116">
        <v>1.8800000000000012</v>
      </c>
      <c r="O117" s="118">
        <v>1.1699999999999966</v>
      </c>
    </row>
    <row r="118" spans="14:15">
      <c r="N118" s="116">
        <v>1.9000000000000012</v>
      </c>
      <c r="O118" s="118">
        <v>1.1749999999999965</v>
      </c>
    </row>
    <row r="119" spans="14:15">
      <c r="N119" s="116">
        <v>1.9200000000000013</v>
      </c>
      <c r="O119" s="118">
        <v>1.1799999999999964</v>
      </c>
    </row>
    <row r="120" spans="14:15">
      <c r="N120" s="116">
        <v>1.9400000000000013</v>
      </c>
      <c r="O120" s="118">
        <v>1.1849999999999963</v>
      </c>
    </row>
    <row r="121" spans="14:15">
      <c r="N121" s="116">
        <v>1.9600000000000013</v>
      </c>
      <c r="O121" s="118">
        <v>1.1899999999999962</v>
      </c>
    </row>
    <row r="122" spans="14:15">
      <c r="N122" s="116">
        <v>1.9800000000000013</v>
      </c>
      <c r="O122" s="118">
        <v>1.1949999999999961</v>
      </c>
    </row>
    <row r="123" spans="14:15">
      <c r="N123" s="116">
        <v>2.0000000000000013</v>
      </c>
      <c r="O123" s="118">
        <v>1.199999999999996</v>
      </c>
    </row>
    <row r="124" spans="14:15">
      <c r="O124" s="118">
        <v>1.2049999999999959</v>
      </c>
    </row>
    <row r="125" spans="14:15">
      <c r="O125" s="118">
        <v>1.2099999999999957</v>
      </c>
    </row>
    <row r="126" spans="14:15">
      <c r="O126" s="118">
        <v>1.2149999999999956</v>
      </c>
    </row>
    <row r="127" spans="14:15">
      <c r="O127" s="118">
        <v>1.2199999999999955</v>
      </c>
    </row>
    <row r="128" spans="14:15">
      <c r="O128" s="118">
        <v>1.2249999999999954</v>
      </c>
    </row>
    <row r="129" spans="15:15">
      <c r="O129" s="118">
        <v>1.2299999999999953</v>
      </c>
    </row>
    <row r="130" spans="15:15">
      <c r="O130" s="118">
        <v>1.2349999999999952</v>
      </c>
    </row>
    <row r="131" spans="15:15">
      <c r="O131" s="118">
        <v>1.2399999999999951</v>
      </c>
    </row>
    <row r="132" spans="15:15">
      <c r="O132" s="118">
        <v>1.244999999999995</v>
      </c>
    </row>
    <row r="133" spans="15:15">
      <c r="O133" s="118">
        <v>1.2499999999999949</v>
      </c>
    </row>
    <row r="134" spans="15:15">
      <c r="O134" s="118">
        <v>1.2549999999999948</v>
      </c>
    </row>
    <row r="135" spans="15:15">
      <c r="O135" s="118">
        <v>1.2599999999999947</v>
      </c>
    </row>
    <row r="136" spans="15:15">
      <c r="O136" s="118">
        <v>1.2649999999999946</v>
      </c>
    </row>
    <row r="137" spans="15:15">
      <c r="O137" s="118">
        <v>1.2699999999999945</v>
      </c>
    </row>
    <row r="138" spans="15:15">
      <c r="O138" s="118">
        <v>1.2749999999999944</v>
      </c>
    </row>
    <row r="139" spans="15:15">
      <c r="O139" s="118">
        <v>1.2799999999999943</v>
      </c>
    </row>
    <row r="140" spans="15:15">
      <c r="O140" s="118">
        <v>1.2849999999999941</v>
      </c>
    </row>
    <row r="141" spans="15:15">
      <c r="O141" s="118">
        <v>1.289999999999994</v>
      </c>
    </row>
    <row r="142" spans="15:15">
      <c r="O142" s="118">
        <v>1.2949999999999939</v>
      </c>
    </row>
    <row r="143" spans="15:15">
      <c r="O143" s="118">
        <v>1.2999999999999938</v>
      </c>
    </row>
  </sheetData>
  <mergeCells count="1">
    <mergeCell ref="A19:D19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3" name="Button 1">
              <controlPr defaultSize="0" print="0" autoFill="0" autoPict="0" macro="[0]!AutoMonteCarloCompute">
                <anchor moveWithCells="1" sizeWithCells="1">
                  <from>
                    <xdr:col>4</xdr:col>
                    <xdr:colOff>50800</xdr:colOff>
                    <xdr:row>15</xdr:row>
                    <xdr:rowOff>50800</xdr:rowOff>
                  </from>
                  <to>
                    <xdr:col>7</xdr:col>
                    <xdr:colOff>685800</xdr:colOff>
                    <xdr:row>17</xdr:row>
                    <xdr:rowOff>25400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/>
  <dimension ref="A1"/>
  <sheetViews>
    <sheetView workbookViewId="0"/>
  </sheetViews>
  <sheetFormatPr baseColWidth="10" defaultColWidth="8.7109375" defaultRowHeight="15" x14ac:dyDescent="0"/>
  <cols>
    <col min="1" max="20" width="9.140625" customWidth="1"/>
  </cols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 enableFormatConditionsCalculation="0"/>
  <dimension ref="A1:I15"/>
  <sheetViews>
    <sheetView workbookViewId="0">
      <selection activeCell="K18" sqref="K18"/>
    </sheetView>
  </sheetViews>
  <sheetFormatPr baseColWidth="10" defaultColWidth="8.7109375" defaultRowHeight="15" x14ac:dyDescent="0"/>
  <cols>
    <col min="1" max="1" width="22.28515625" customWidth="1"/>
    <col min="2" max="2" width="8.7109375" style="81"/>
    <col min="3" max="3" width="8.7109375" style="82"/>
    <col min="4" max="5" width="8.7109375" style="77"/>
    <col min="6" max="6" width="8.7109375" style="81"/>
    <col min="7" max="7" width="8.7109375" style="82"/>
    <col min="8" max="8" width="3" customWidth="1"/>
    <col min="9" max="9" width="16.28515625" customWidth="1"/>
  </cols>
  <sheetData>
    <row r="1" spans="1:9">
      <c r="A1" s="72" t="s">
        <v>84</v>
      </c>
      <c r="B1" s="126" t="s">
        <v>86</v>
      </c>
      <c r="C1" s="127"/>
      <c r="D1" s="126" t="s">
        <v>158</v>
      </c>
      <c r="E1" s="127"/>
      <c r="F1" s="126" t="s">
        <v>87</v>
      </c>
      <c r="G1" s="127"/>
      <c r="I1" t="s">
        <v>94</v>
      </c>
    </row>
    <row r="2" spans="1:9">
      <c r="A2" s="72" t="s">
        <v>85</v>
      </c>
      <c r="B2" s="128" t="s">
        <v>90</v>
      </c>
      <c r="C2" s="129"/>
      <c r="D2" s="128" t="s">
        <v>159</v>
      </c>
      <c r="E2" s="129"/>
      <c r="F2" s="128" t="s">
        <v>93</v>
      </c>
      <c r="G2" s="129"/>
    </row>
    <row r="3" spans="1:9" ht="16" thickBot="1">
      <c r="A3" s="83"/>
      <c r="B3" s="84" t="s">
        <v>91</v>
      </c>
      <c r="C3" s="85" t="s">
        <v>92</v>
      </c>
      <c r="D3" s="84" t="s">
        <v>91</v>
      </c>
      <c r="E3" s="85" t="s">
        <v>92</v>
      </c>
      <c r="F3" s="84" t="s">
        <v>88</v>
      </c>
      <c r="G3" s="85" t="s">
        <v>89</v>
      </c>
    </row>
    <row r="4" spans="1:9" ht="15" customHeight="1">
      <c r="A4" s="86" t="s">
        <v>97</v>
      </c>
      <c r="B4" s="87">
        <v>200</v>
      </c>
      <c r="C4" s="88">
        <v>100</v>
      </c>
      <c r="D4" s="117">
        <v>1</v>
      </c>
      <c r="E4" s="117">
        <v>1</v>
      </c>
      <c r="F4" s="87">
        <v>1</v>
      </c>
      <c r="G4" s="88">
        <v>1</v>
      </c>
    </row>
    <row r="5" spans="1:9" ht="15" customHeight="1">
      <c r="A5" s="86" t="s">
        <v>98</v>
      </c>
      <c r="B5" s="87">
        <v>200</v>
      </c>
      <c r="C5" s="88">
        <v>100</v>
      </c>
      <c r="D5" s="117">
        <v>0.70699999999999996</v>
      </c>
      <c r="E5" s="117">
        <v>0.72</v>
      </c>
      <c r="F5" s="87">
        <v>1</v>
      </c>
      <c r="G5" s="88">
        <v>1</v>
      </c>
    </row>
    <row r="6" spans="1:9" ht="15" customHeight="1">
      <c r="A6" s="86" t="s">
        <v>99</v>
      </c>
      <c r="B6" s="87">
        <v>200</v>
      </c>
      <c r="C6" s="88">
        <v>100</v>
      </c>
      <c r="D6" s="117">
        <v>1</v>
      </c>
      <c r="E6" s="117">
        <v>1</v>
      </c>
      <c r="F6" s="87">
        <v>1</v>
      </c>
      <c r="G6" s="88">
        <v>1</v>
      </c>
    </row>
    <row r="7" spans="1:9" ht="15" hidden="1" customHeight="1">
      <c r="A7" s="86"/>
      <c r="B7" s="87"/>
      <c r="C7" s="88"/>
      <c r="D7" s="117">
        <v>1</v>
      </c>
      <c r="E7" s="117">
        <v>1</v>
      </c>
      <c r="F7" s="87"/>
      <c r="G7" s="88"/>
    </row>
    <row r="8" spans="1:9" ht="15" hidden="1" customHeight="1">
      <c r="A8" s="86"/>
      <c r="B8" s="87"/>
      <c r="C8" s="88"/>
      <c r="D8" s="117">
        <v>1</v>
      </c>
      <c r="E8" s="117">
        <v>1</v>
      </c>
      <c r="F8" s="87"/>
      <c r="G8" s="88"/>
    </row>
    <row r="9" spans="1:9" ht="15" hidden="1" customHeight="1">
      <c r="A9" s="86"/>
      <c r="B9" s="87"/>
      <c r="C9" s="88"/>
      <c r="D9" s="117">
        <v>1</v>
      </c>
      <c r="E9" s="117">
        <v>1</v>
      </c>
      <c r="F9" s="87"/>
      <c r="G9" s="88"/>
    </row>
    <row r="10" spans="1:9" ht="15" hidden="1" customHeight="1">
      <c r="A10" s="86"/>
      <c r="B10" s="87"/>
      <c r="C10" s="88"/>
      <c r="D10" s="117">
        <v>1</v>
      </c>
      <c r="E10" s="117">
        <v>1</v>
      </c>
      <c r="F10" s="87"/>
      <c r="G10" s="88"/>
    </row>
    <row r="11" spans="1:9" ht="15" hidden="1" customHeight="1">
      <c r="A11" s="86"/>
      <c r="B11" s="87"/>
      <c r="C11" s="88"/>
      <c r="D11" s="117">
        <v>1</v>
      </c>
      <c r="E11" s="117">
        <v>1</v>
      </c>
      <c r="F11" s="87"/>
      <c r="G11" s="88"/>
    </row>
    <row r="12" spans="1:9" ht="15" hidden="1" customHeight="1">
      <c r="A12" s="86"/>
      <c r="B12" s="87"/>
      <c r="C12" s="88"/>
      <c r="D12" s="117">
        <v>1</v>
      </c>
      <c r="E12" s="117">
        <v>1</v>
      </c>
      <c r="F12" s="87"/>
      <c r="G12" s="88"/>
    </row>
    <row r="13" spans="1:9" ht="15" hidden="1" customHeight="1">
      <c r="A13" s="86"/>
      <c r="B13" s="87"/>
      <c r="C13" s="88"/>
      <c r="D13" s="117">
        <v>1</v>
      </c>
      <c r="E13" s="117">
        <v>1</v>
      </c>
      <c r="F13" s="87"/>
      <c r="G13" s="88"/>
    </row>
    <row r="14" spans="1:9" ht="15" hidden="1" customHeight="1"/>
    <row r="15" spans="1:9" ht="15" customHeight="1"/>
  </sheetData>
  <mergeCells count="6">
    <mergeCell ref="B1:C1"/>
    <mergeCell ref="F1:G1"/>
    <mergeCell ref="F2:G2"/>
    <mergeCell ref="B2:C2"/>
    <mergeCell ref="D1:E1"/>
    <mergeCell ref="D2:E2"/>
  </mergeCells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8" r:id="rId3" name="Drop Down 4">
              <controlPr defaultSize="0" autoLine="0" autoPict="0" macro="[0]!Sheet6.SetTECount_Change">
                <anchor moveWithCells="1">
                  <from>
                    <xdr:col>8</xdr:col>
                    <xdr:colOff>25400</xdr:colOff>
                    <xdr:row>1</xdr:row>
                    <xdr:rowOff>139700</xdr:rowOff>
                  </from>
                  <to>
                    <xdr:col>9</xdr:col>
                    <xdr:colOff>0</xdr:colOff>
                    <xdr:row>2</xdr:row>
                    <xdr:rowOff>190500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D17"/>
  <sheetViews>
    <sheetView workbookViewId="0">
      <selection activeCell="D18" sqref="D18"/>
    </sheetView>
  </sheetViews>
  <sheetFormatPr baseColWidth="10" defaultColWidth="8.7109375" defaultRowHeight="15" x14ac:dyDescent="0"/>
  <cols>
    <col min="1" max="1" width="13.28515625" customWidth="1"/>
    <col min="2" max="2" width="22.5703125" customWidth="1"/>
    <col min="3" max="3" width="33.85546875" customWidth="1"/>
    <col min="4" max="4" width="44.85546875" customWidth="1"/>
  </cols>
  <sheetData>
    <row r="1" spans="1:4" ht="16" thickBot="1">
      <c r="A1" s="89" t="s">
        <v>100</v>
      </c>
      <c r="B1" s="90" t="s">
        <v>101</v>
      </c>
      <c r="C1" s="91" t="s">
        <v>102</v>
      </c>
      <c r="D1" s="92" t="s">
        <v>103</v>
      </c>
    </row>
    <row r="2" spans="1:4">
      <c r="A2" s="93" t="s">
        <v>104</v>
      </c>
      <c r="B2" s="94" t="s">
        <v>104</v>
      </c>
      <c r="C2" s="95" t="s">
        <v>105</v>
      </c>
      <c r="D2" s="96" t="s">
        <v>106</v>
      </c>
    </row>
    <row r="3" spans="1:4">
      <c r="A3" s="93" t="s">
        <v>104</v>
      </c>
      <c r="B3" s="94" t="s">
        <v>107</v>
      </c>
      <c r="C3" s="95" t="s">
        <v>108</v>
      </c>
      <c r="D3" s="96" t="s">
        <v>109</v>
      </c>
    </row>
    <row r="4" spans="1:4">
      <c r="A4" s="93" t="s">
        <v>104</v>
      </c>
      <c r="B4" s="94" t="s">
        <v>110</v>
      </c>
      <c r="C4" s="95" t="s">
        <v>111</v>
      </c>
      <c r="D4" s="96" t="s">
        <v>141</v>
      </c>
    </row>
    <row r="5" spans="1:4">
      <c r="A5" s="93" t="s">
        <v>104</v>
      </c>
      <c r="B5" s="94" t="s">
        <v>112</v>
      </c>
      <c r="C5" s="95" t="s">
        <v>113</v>
      </c>
      <c r="D5" s="96" t="s">
        <v>114</v>
      </c>
    </row>
    <row r="6" spans="1:4">
      <c r="A6" s="93" t="s">
        <v>107</v>
      </c>
      <c r="B6" s="94" t="s">
        <v>104</v>
      </c>
      <c r="C6" s="95" t="s">
        <v>115</v>
      </c>
      <c r="D6" s="96" t="s">
        <v>116</v>
      </c>
    </row>
    <row r="7" spans="1:4">
      <c r="A7" s="93" t="s">
        <v>107</v>
      </c>
      <c r="B7" s="94" t="s">
        <v>107</v>
      </c>
      <c r="C7" s="95" t="s">
        <v>117</v>
      </c>
      <c r="D7" s="96" t="s">
        <v>118</v>
      </c>
    </row>
    <row r="8" spans="1:4">
      <c r="A8" s="93" t="s">
        <v>107</v>
      </c>
      <c r="B8" s="94" t="s">
        <v>110</v>
      </c>
      <c r="C8" s="95" t="s">
        <v>119</v>
      </c>
      <c r="D8" s="96" t="s">
        <v>120</v>
      </c>
    </row>
    <row r="9" spans="1:4">
      <c r="A9" s="93" t="s">
        <v>107</v>
      </c>
      <c r="B9" s="94" t="s">
        <v>112</v>
      </c>
      <c r="C9" s="95" t="s">
        <v>121</v>
      </c>
      <c r="D9" s="96" t="s">
        <v>122</v>
      </c>
    </row>
    <row r="10" spans="1:4">
      <c r="A10" s="93" t="s">
        <v>110</v>
      </c>
      <c r="B10" s="94" t="s">
        <v>104</v>
      </c>
      <c r="C10" s="95" t="s">
        <v>123</v>
      </c>
      <c r="D10" s="96" t="s">
        <v>124</v>
      </c>
    </row>
    <row r="11" spans="1:4">
      <c r="A11" s="93" t="s">
        <v>110</v>
      </c>
      <c r="B11" s="94" t="s">
        <v>107</v>
      </c>
      <c r="C11" s="95" t="s">
        <v>125</v>
      </c>
      <c r="D11" s="96" t="s">
        <v>126</v>
      </c>
    </row>
    <row r="12" spans="1:4">
      <c r="A12" s="93" t="s">
        <v>110</v>
      </c>
      <c r="B12" s="94" t="s">
        <v>110</v>
      </c>
      <c r="C12" s="95" t="s">
        <v>127</v>
      </c>
      <c r="D12" s="96" t="s">
        <v>128</v>
      </c>
    </row>
    <row r="13" spans="1:4">
      <c r="A13" s="93" t="s">
        <v>110</v>
      </c>
      <c r="B13" s="94" t="s">
        <v>112</v>
      </c>
      <c r="C13" s="95" t="s">
        <v>129</v>
      </c>
      <c r="D13" s="96" t="s">
        <v>130</v>
      </c>
    </row>
    <row r="14" spans="1:4">
      <c r="A14" s="93" t="s">
        <v>112</v>
      </c>
      <c r="B14" s="94" t="s">
        <v>104</v>
      </c>
      <c r="C14" s="95" t="s">
        <v>131</v>
      </c>
      <c r="D14" s="96" t="s">
        <v>132</v>
      </c>
    </row>
    <row r="15" spans="1:4">
      <c r="A15" s="93" t="s">
        <v>112</v>
      </c>
      <c r="B15" s="94" t="s">
        <v>107</v>
      </c>
      <c r="C15" s="95" t="s">
        <v>133</v>
      </c>
      <c r="D15" s="96" t="s">
        <v>134</v>
      </c>
    </row>
    <row r="16" spans="1:4">
      <c r="A16" s="93" t="s">
        <v>112</v>
      </c>
      <c r="B16" s="94" t="s">
        <v>110</v>
      </c>
      <c r="C16" s="95" t="s">
        <v>138</v>
      </c>
      <c r="D16" s="96" t="s">
        <v>135</v>
      </c>
    </row>
    <row r="17" spans="1:4" ht="16" thickBot="1">
      <c r="A17" s="97" t="s">
        <v>112</v>
      </c>
      <c r="B17" s="98" t="s">
        <v>112</v>
      </c>
      <c r="C17" s="99" t="s">
        <v>136</v>
      </c>
      <c r="D17" s="100" t="s">
        <v>137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Input</vt:lpstr>
      <vt:lpstr>Output</vt:lpstr>
      <vt:lpstr>Auto</vt:lpstr>
      <vt:lpstr>Hidden</vt:lpstr>
      <vt:lpstr>SQL</vt:lpstr>
      <vt:lpstr>TraceElements</vt:lpstr>
      <vt:lpstr>LookupTrace</vt:lpstr>
    </vt:vector>
  </TitlesOfParts>
  <Company>Guy and Deborah Brown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 and Deborah Brown</dc:creator>
  <cp:lastModifiedBy>Jason Schmidt</cp:lastModifiedBy>
  <dcterms:created xsi:type="dcterms:W3CDTF">2013-09-08T17:52:00Z</dcterms:created>
  <dcterms:modified xsi:type="dcterms:W3CDTF">2015-08-10T17:35:54Z</dcterms:modified>
</cp:coreProperties>
</file>